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Z:\_projekty\OS_Sportovni_hala_Susice_2016015\_07_DVZ PASIV REDUKCE\08_AKTUALIZACE_ROZPOCTU\"/>
    </mc:Choice>
  </mc:AlternateContent>
  <xr:revisionPtr revIDLastSave="0" documentId="13_ncr:1_{0AE56CCD-7A1F-4928-99C5-49B02E377E43}" xr6:coauthVersionLast="47" xr6:coauthVersionMax="47" xr10:uidLastSave="{00000000-0000-0000-0000-000000000000}"/>
  <bookViews>
    <workbookView xWindow="28680" yWindow="-120" windowWidth="29040" windowHeight="15840" xr2:uid="{00000000-000D-0000-FFFF-FFFF00000000}"/>
  </bookViews>
  <sheets>
    <sheet name="Rekapitulace stavby" sheetId="1" r:id="rId1"/>
    <sheet name="D.01 - Architektonicko - ..." sheetId="2" r:id="rId2"/>
    <sheet name="D.04 - Zdravotně technick..." sheetId="3" r:id="rId3"/>
    <sheet name="D.06a - Vytápění, chlazení" sheetId="4" r:id="rId4"/>
    <sheet name="D.06b - Vzduchotechnika" sheetId="5" r:id="rId5"/>
    <sheet name="D.07 - Elektroinstalace -..." sheetId="6" r:id="rId6"/>
    <sheet name="D.08 - Elektroinstalace -..." sheetId="7" r:id="rId7"/>
    <sheet name="D.09 - Měření a regulace" sheetId="8" r:id="rId8"/>
    <sheet name="Pokyny pro vyplnění" sheetId="9" r:id="rId9"/>
  </sheets>
  <definedNames>
    <definedName name="_xlnm._FilterDatabase" localSheetId="1" hidden="1">'D.01 - Architektonicko - ...'!$C$118:$K$1609</definedName>
    <definedName name="_xlnm._FilterDatabase" localSheetId="2" hidden="1">'D.04 - Zdravotně technick...'!$C$89:$K$340</definedName>
    <definedName name="_xlnm._FilterDatabase" localSheetId="3" hidden="1">'D.06a - Vytápění, chlazení'!$C$85:$K$161</definedName>
    <definedName name="_xlnm._FilterDatabase" localSheetId="4" hidden="1">'D.06b - Vzduchotechnika'!$C$90:$K$155</definedName>
    <definedName name="_xlnm._FilterDatabase" localSheetId="5" hidden="1">'D.07 - Elektroinstalace -...'!$C$94:$K$281</definedName>
    <definedName name="_xlnm._FilterDatabase" localSheetId="6" hidden="1">'D.08 - Elektroinstalace -...'!$C$92:$K$460</definedName>
    <definedName name="_xlnm._FilterDatabase" localSheetId="7" hidden="1">'D.09 - Měření a regulace'!$C$106:$K$241</definedName>
    <definedName name="_xlnm.Print_Titles" localSheetId="1">'D.01 - Architektonicko - ...'!$118:$118</definedName>
    <definedName name="_xlnm.Print_Titles" localSheetId="2">'D.04 - Zdravotně technick...'!$89:$89</definedName>
    <definedName name="_xlnm.Print_Titles" localSheetId="3">'D.06a - Vytápění, chlazení'!$85:$85</definedName>
    <definedName name="_xlnm.Print_Titles" localSheetId="4">'D.06b - Vzduchotechnika'!$90:$90</definedName>
    <definedName name="_xlnm.Print_Titles" localSheetId="5">'D.07 - Elektroinstalace -...'!$94:$94</definedName>
    <definedName name="_xlnm.Print_Titles" localSheetId="6">'D.08 - Elektroinstalace -...'!$92:$92</definedName>
    <definedName name="_xlnm.Print_Titles" localSheetId="7">'D.09 - Měření a regulace'!$106:$106</definedName>
    <definedName name="_xlnm.Print_Titles" localSheetId="0">'Rekapitulace stavby'!$52:$52</definedName>
    <definedName name="_xlnm.Print_Area" localSheetId="1">'D.01 - Architektonicko - ...'!$C$4:$J$41,'D.01 - Architektonicko - ...'!$C$47:$J$98,'D.01 - Architektonicko - ...'!$C$104:$K$1609</definedName>
    <definedName name="_xlnm.Print_Area" localSheetId="2">'D.04 - Zdravotně technick...'!$C$4:$J$41,'D.04 - Zdravotně technick...'!$C$47:$J$69,'D.04 - Zdravotně technick...'!$C$75:$K$340</definedName>
    <definedName name="_xlnm.Print_Area" localSheetId="3">'D.06a - Vytápění, chlazení'!$C$4:$J$41,'D.06a - Vytápění, chlazení'!$C$47:$J$65,'D.06a - Vytápění, chlazení'!$C$71:$K$161</definedName>
    <definedName name="_xlnm.Print_Area" localSheetId="4">'D.06b - Vzduchotechnika'!$C$4:$J$41,'D.06b - Vzduchotechnika'!$C$47:$J$70,'D.06b - Vzduchotechnika'!$C$76:$K$155</definedName>
    <definedName name="_xlnm.Print_Area" localSheetId="5">'D.07 - Elektroinstalace -...'!$C$4:$J$41,'D.07 - Elektroinstalace -...'!$C$47:$J$74,'D.07 - Elektroinstalace -...'!$C$80:$K$281</definedName>
    <definedName name="_xlnm.Print_Area" localSheetId="6">'D.08 - Elektroinstalace -...'!$C$4:$J$41,'D.08 - Elektroinstalace -...'!$C$47:$J$72,'D.08 - Elektroinstalace -...'!$C$78:$K$460</definedName>
    <definedName name="_xlnm.Print_Area" localSheetId="7">'D.09 - Měření a regulace'!$C$4:$J$41,'D.09 - Měření a regulace'!$C$47:$J$86,'D.09 - Měření a regulace'!$C$92:$K$241</definedName>
    <definedName name="_xlnm.Print_Area" localSheetId="8">'Pokyny pro vyplnění'!$B$2:$K$71,'Pokyny pro vyplnění'!$B$74:$K$118,'Pokyny pro vyplnění'!$B$121:$K$161,'Pokyny pro vyplnění'!$B$164:$K$219</definedName>
    <definedName name="_xlnm.Print_Area" localSheetId="0">'Rekapitulace stavby'!$D$4:$AO$36,'Rekapitulace stavby'!$C$42:$AQ$63</definedName>
  </definedNames>
  <calcPr calcId="191029"/>
</workbook>
</file>

<file path=xl/calcChain.xml><?xml version="1.0" encoding="utf-8"?>
<calcChain xmlns="http://schemas.openxmlformats.org/spreadsheetml/2006/main">
  <c r="J39" i="8" l="1"/>
  <c r="J38" i="8"/>
  <c r="AY62" i="1" s="1"/>
  <c r="J37" i="8"/>
  <c r="AX62" i="1" s="1"/>
  <c r="BI241" i="8"/>
  <c r="BH241" i="8"/>
  <c r="BG241" i="8"/>
  <c r="BF241" i="8"/>
  <c r="T241" i="8"/>
  <c r="R241" i="8"/>
  <c r="P241" i="8"/>
  <c r="BI240" i="8"/>
  <c r="BH240" i="8"/>
  <c r="BG240" i="8"/>
  <c r="BF240" i="8"/>
  <c r="T240" i="8"/>
  <c r="R240" i="8"/>
  <c r="P240" i="8"/>
  <c r="BI239" i="8"/>
  <c r="BH239" i="8"/>
  <c r="BG239" i="8"/>
  <c r="BF239" i="8"/>
  <c r="T239" i="8"/>
  <c r="R239" i="8"/>
  <c r="P239" i="8"/>
  <c r="BI237" i="8"/>
  <c r="BH237" i="8"/>
  <c r="BG237" i="8"/>
  <c r="BF237" i="8"/>
  <c r="T237" i="8"/>
  <c r="R237" i="8"/>
  <c r="P237" i="8"/>
  <c r="BI236" i="8"/>
  <c r="BH236" i="8"/>
  <c r="BG236" i="8"/>
  <c r="BF236" i="8"/>
  <c r="T236" i="8"/>
  <c r="R236" i="8"/>
  <c r="P236" i="8"/>
  <c r="BI235" i="8"/>
  <c r="BH235" i="8"/>
  <c r="BG235" i="8"/>
  <c r="BF235" i="8"/>
  <c r="T235" i="8"/>
  <c r="R235" i="8"/>
  <c r="P235" i="8"/>
  <c r="BI234" i="8"/>
  <c r="BH234" i="8"/>
  <c r="BG234" i="8"/>
  <c r="BF234" i="8"/>
  <c r="T234" i="8"/>
  <c r="R234" i="8"/>
  <c r="P234" i="8"/>
  <c r="BI233" i="8"/>
  <c r="BH233" i="8"/>
  <c r="BG233" i="8"/>
  <c r="BF233" i="8"/>
  <c r="T233" i="8"/>
  <c r="R233" i="8"/>
  <c r="P233" i="8"/>
  <c r="BI232" i="8"/>
  <c r="BH232" i="8"/>
  <c r="BG232" i="8"/>
  <c r="BF232" i="8"/>
  <c r="T232" i="8"/>
  <c r="R232" i="8"/>
  <c r="P232" i="8"/>
  <c r="BI230" i="8"/>
  <c r="BH230" i="8"/>
  <c r="BG230" i="8"/>
  <c r="BF230" i="8"/>
  <c r="T230" i="8"/>
  <c r="R230" i="8"/>
  <c r="P230" i="8"/>
  <c r="BI229" i="8"/>
  <c r="BH229" i="8"/>
  <c r="BG229" i="8"/>
  <c r="BF229" i="8"/>
  <c r="T229" i="8"/>
  <c r="R229" i="8"/>
  <c r="P229" i="8"/>
  <c r="BI228" i="8"/>
  <c r="BH228" i="8"/>
  <c r="BG228" i="8"/>
  <c r="BF228" i="8"/>
  <c r="T228" i="8"/>
  <c r="R228" i="8"/>
  <c r="P228" i="8"/>
  <c r="BI227" i="8"/>
  <c r="BH227" i="8"/>
  <c r="BG227" i="8"/>
  <c r="BF227" i="8"/>
  <c r="T227" i="8"/>
  <c r="R227" i="8"/>
  <c r="P227" i="8"/>
  <c r="BI226" i="8"/>
  <c r="BH226" i="8"/>
  <c r="BG226" i="8"/>
  <c r="BF226" i="8"/>
  <c r="T226" i="8"/>
  <c r="R226" i="8"/>
  <c r="P226" i="8"/>
  <c r="BI225" i="8"/>
  <c r="BH225" i="8"/>
  <c r="BG225" i="8"/>
  <c r="BF225" i="8"/>
  <c r="T225" i="8"/>
  <c r="R225" i="8"/>
  <c r="P225" i="8"/>
  <c r="BI224" i="8"/>
  <c r="BH224" i="8"/>
  <c r="BG224" i="8"/>
  <c r="BF224" i="8"/>
  <c r="T224" i="8"/>
  <c r="R224" i="8"/>
  <c r="P224" i="8"/>
  <c r="BI223" i="8"/>
  <c r="BH223" i="8"/>
  <c r="BG223" i="8"/>
  <c r="BF223" i="8"/>
  <c r="T223" i="8"/>
  <c r="R223" i="8"/>
  <c r="P223" i="8"/>
  <c r="BI222" i="8"/>
  <c r="BH222" i="8"/>
  <c r="BG222" i="8"/>
  <c r="BF222" i="8"/>
  <c r="T222" i="8"/>
  <c r="R222" i="8"/>
  <c r="P222" i="8"/>
  <c r="BI221" i="8"/>
  <c r="BH221" i="8"/>
  <c r="BG221" i="8"/>
  <c r="BF221" i="8"/>
  <c r="T221" i="8"/>
  <c r="R221" i="8"/>
  <c r="P221" i="8"/>
  <c r="BI219" i="8"/>
  <c r="BH219" i="8"/>
  <c r="BG219" i="8"/>
  <c r="BF219" i="8"/>
  <c r="T219" i="8"/>
  <c r="R219" i="8"/>
  <c r="P219" i="8"/>
  <c r="BI218" i="8"/>
  <c r="BH218" i="8"/>
  <c r="BG218" i="8"/>
  <c r="BF218" i="8"/>
  <c r="T218" i="8"/>
  <c r="R218" i="8"/>
  <c r="P218" i="8"/>
  <c r="BI217" i="8"/>
  <c r="BH217" i="8"/>
  <c r="BG217" i="8"/>
  <c r="BF217" i="8"/>
  <c r="T217" i="8"/>
  <c r="R217" i="8"/>
  <c r="P217" i="8"/>
  <c r="BI216" i="8"/>
  <c r="BH216" i="8"/>
  <c r="BG216" i="8"/>
  <c r="BF216" i="8"/>
  <c r="T216" i="8"/>
  <c r="R216" i="8"/>
  <c r="P216" i="8"/>
  <c r="BI215" i="8"/>
  <c r="BH215" i="8"/>
  <c r="BG215" i="8"/>
  <c r="BF215" i="8"/>
  <c r="T215" i="8"/>
  <c r="R215" i="8"/>
  <c r="P215" i="8"/>
  <c r="BI214" i="8"/>
  <c r="BH214" i="8"/>
  <c r="BG214" i="8"/>
  <c r="BF214" i="8"/>
  <c r="T214" i="8"/>
  <c r="R214" i="8"/>
  <c r="P214" i="8"/>
  <c r="BI213" i="8"/>
  <c r="BH213" i="8"/>
  <c r="BG213" i="8"/>
  <c r="BF213" i="8"/>
  <c r="T213" i="8"/>
  <c r="R213" i="8"/>
  <c r="P213" i="8"/>
  <c r="BI212" i="8"/>
  <c r="BH212" i="8"/>
  <c r="BG212" i="8"/>
  <c r="BF212" i="8"/>
  <c r="T212" i="8"/>
  <c r="R212" i="8"/>
  <c r="P212" i="8"/>
  <c r="BI211" i="8"/>
  <c r="BH211" i="8"/>
  <c r="BG211" i="8"/>
  <c r="BF211" i="8"/>
  <c r="T211" i="8"/>
  <c r="R211" i="8"/>
  <c r="P211" i="8"/>
  <c r="BI210" i="8"/>
  <c r="BH210" i="8"/>
  <c r="BG210" i="8"/>
  <c r="BF210" i="8"/>
  <c r="T210" i="8"/>
  <c r="R210" i="8"/>
  <c r="P210" i="8"/>
  <c r="BI209" i="8"/>
  <c r="BH209" i="8"/>
  <c r="BG209" i="8"/>
  <c r="BF209" i="8"/>
  <c r="T209" i="8"/>
  <c r="R209" i="8"/>
  <c r="P209" i="8"/>
  <c r="BI208" i="8"/>
  <c r="BH208" i="8"/>
  <c r="BG208" i="8"/>
  <c r="BF208" i="8"/>
  <c r="T208" i="8"/>
  <c r="R208" i="8"/>
  <c r="P208" i="8"/>
  <c r="BI207" i="8"/>
  <c r="BH207" i="8"/>
  <c r="BG207" i="8"/>
  <c r="BF207" i="8"/>
  <c r="T207" i="8"/>
  <c r="R207" i="8"/>
  <c r="P207" i="8"/>
  <c r="BI206" i="8"/>
  <c r="BH206" i="8"/>
  <c r="BG206" i="8"/>
  <c r="BF206" i="8"/>
  <c r="T206" i="8"/>
  <c r="R206" i="8"/>
  <c r="P206" i="8"/>
  <c r="BI205" i="8"/>
  <c r="BH205" i="8"/>
  <c r="BG205" i="8"/>
  <c r="BF205" i="8"/>
  <c r="T205" i="8"/>
  <c r="R205" i="8"/>
  <c r="P205" i="8"/>
  <c r="BI204" i="8"/>
  <c r="BH204" i="8"/>
  <c r="BG204" i="8"/>
  <c r="BF204" i="8"/>
  <c r="T204" i="8"/>
  <c r="R204" i="8"/>
  <c r="P204" i="8"/>
  <c r="BI203" i="8"/>
  <c r="BH203" i="8"/>
  <c r="BG203" i="8"/>
  <c r="BF203" i="8"/>
  <c r="T203" i="8"/>
  <c r="R203" i="8"/>
  <c r="P203" i="8"/>
  <c r="BI202" i="8"/>
  <c r="BH202" i="8"/>
  <c r="BG202" i="8"/>
  <c r="BF202" i="8"/>
  <c r="T202" i="8"/>
  <c r="R202" i="8"/>
  <c r="P202" i="8"/>
  <c r="BI201" i="8"/>
  <c r="BH201" i="8"/>
  <c r="BG201" i="8"/>
  <c r="BF201" i="8"/>
  <c r="T201" i="8"/>
  <c r="R201" i="8"/>
  <c r="P201" i="8"/>
  <c r="BI200" i="8"/>
  <c r="BH200" i="8"/>
  <c r="BG200" i="8"/>
  <c r="BF200" i="8"/>
  <c r="T200" i="8"/>
  <c r="R200" i="8"/>
  <c r="P200" i="8"/>
  <c r="BI199" i="8"/>
  <c r="BH199" i="8"/>
  <c r="BG199" i="8"/>
  <c r="BF199" i="8"/>
  <c r="T199" i="8"/>
  <c r="R199" i="8"/>
  <c r="P199" i="8"/>
  <c r="BI197" i="8"/>
  <c r="BH197" i="8"/>
  <c r="BG197" i="8"/>
  <c r="BF197" i="8"/>
  <c r="T197" i="8"/>
  <c r="R197" i="8"/>
  <c r="P197" i="8"/>
  <c r="BI196" i="8"/>
  <c r="BH196" i="8"/>
  <c r="BG196" i="8"/>
  <c r="BF196" i="8"/>
  <c r="T196" i="8"/>
  <c r="R196" i="8"/>
  <c r="P196" i="8"/>
  <c r="BI195" i="8"/>
  <c r="BH195" i="8"/>
  <c r="BG195" i="8"/>
  <c r="BF195" i="8"/>
  <c r="T195" i="8"/>
  <c r="R195" i="8"/>
  <c r="P195" i="8"/>
  <c r="BI194" i="8"/>
  <c r="BH194" i="8"/>
  <c r="BG194" i="8"/>
  <c r="BF194" i="8"/>
  <c r="T194" i="8"/>
  <c r="R194" i="8"/>
  <c r="P194" i="8"/>
  <c r="BI193" i="8"/>
  <c r="BH193" i="8"/>
  <c r="BG193" i="8"/>
  <c r="BF193" i="8"/>
  <c r="T193" i="8"/>
  <c r="R193" i="8"/>
  <c r="P193" i="8"/>
  <c r="BI192" i="8"/>
  <c r="BH192" i="8"/>
  <c r="BG192" i="8"/>
  <c r="BF192" i="8"/>
  <c r="T192" i="8"/>
  <c r="R192" i="8"/>
  <c r="P192" i="8"/>
  <c r="BI191" i="8"/>
  <c r="BH191" i="8"/>
  <c r="BG191" i="8"/>
  <c r="BF191" i="8"/>
  <c r="T191" i="8"/>
  <c r="R191" i="8"/>
  <c r="P191" i="8"/>
  <c r="BI190" i="8"/>
  <c r="BH190" i="8"/>
  <c r="BG190" i="8"/>
  <c r="BF190" i="8"/>
  <c r="T190" i="8"/>
  <c r="R190" i="8"/>
  <c r="P190" i="8"/>
  <c r="BI189" i="8"/>
  <c r="BH189" i="8"/>
  <c r="BG189" i="8"/>
  <c r="BF189" i="8"/>
  <c r="T189" i="8"/>
  <c r="R189" i="8"/>
  <c r="P189" i="8"/>
  <c r="BI188" i="8"/>
  <c r="BH188" i="8"/>
  <c r="BG188" i="8"/>
  <c r="BF188" i="8"/>
  <c r="T188" i="8"/>
  <c r="R188" i="8"/>
  <c r="P188" i="8"/>
  <c r="BI187" i="8"/>
  <c r="BH187" i="8"/>
  <c r="BG187" i="8"/>
  <c r="BF187" i="8"/>
  <c r="T187" i="8"/>
  <c r="R187" i="8"/>
  <c r="P187" i="8"/>
  <c r="BI186" i="8"/>
  <c r="BH186" i="8"/>
  <c r="BG186" i="8"/>
  <c r="BF186" i="8"/>
  <c r="T186" i="8"/>
  <c r="R186" i="8"/>
  <c r="P186" i="8"/>
  <c r="BI185" i="8"/>
  <c r="BH185" i="8"/>
  <c r="BG185" i="8"/>
  <c r="BF185" i="8"/>
  <c r="T185" i="8"/>
  <c r="R185" i="8"/>
  <c r="P185" i="8"/>
  <c r="BI184" i="8"/>
  <c r="BH184" i="8"/>
  <c r="BG184" i="8"/>
  <c r="BF184" i="8"/>
  <c r="T184" i="8"/>
  <c r="R184" i="8"/>
  <c r="P184" i="8"/>
  <c r="BI183" i="8"/>
  <c r="BH183" i="8"/>
  <c r="BG183" i="8"/>
  <c r="BF183" i="8"/>
  <c r="T183" i="8"/>
  <c r="R183" i="8"/>
  <c r="P183" i="8"/>
  <c r="BI182" i="8"/>
  <c r="BH182" i="8"/>
  <c r="BG182" i="8"/>
  <c r="BF182" i="8"/>
  <c r="T182" i="8"/>
  <c r="R182" i="8"/>
  <c r="P182" i="8"/>
  <c r="BI181" i="8"/>
  <c r="BH181" i="8"/>
  <c r="BG181" i="8"/>
  <c r="BF181" i="8"/>
  <c r="T181" i="8"/>
  <c r="R181" i="8"/>
  <c r="P181" i="8"/>
  <c r="BI180" i="8"/>
  <c r="BH180" i="8"/>
  <c r="BG180" i="8"/>
  <c r="BF180" i="8"/>
  <c r="T180" i="8"/>
  <c r="R180" i="8"/>
  <c r="P180" i="8"/>
  <c r="BI179" i="8"/>
  <c r="BH179" i="8"/>
  <c r="BG179" i="8"/>
  <c r="BF179" i="8"/>
  <c r="T179" i="8"/>
  <c r="R179" i="8"/>
  <c r="P179" i="8"/>
  <c r="BI178" i="8"/>
  <c r="BH178" i="8"/>
  <c r="BG178" i="8"/>
  <c r="BF178" i="8"/>
  <c r="T178" i="8"/>
  <c r="R178" i="8"/>
  <c r="P178" i="8"/>
  <c r="BI177" i="8"/>
  <c r="BH177" i="8"/>
  <c r="BG177" i="8"/>
  <c r="BF177" i="8"/>
  <c r="T177" i="8"/>
  <c r="R177" i="8"/>
  <c r="P177" i="8"/>
  <c r="BI176" i="8"/>
  <c r="BH176" i="8"/>
  <c r="BG176" i="8"/>
  <c r="BF176" i="8"/>
  <c r="T176" i="8"/>
  <c r="R176" i="8"/>
  <c r="P176" i="8"/>
  <c r="BI175" i="8"/>
  <c r="BH175" i="8"/>
  <c r="BG175" i="8"/>
  <c r="BF175" i="8"/>
  <c r="T175" i="8"/>
  <c r="R175" i="8"/>
  <c r="P175" i="8"/>
  <c r="BI174" i="8"/>
  <c r="BH174" i="8"/>
  <c r="BG174" i="8"/>
  <c r="BF174" i="8"/>
  <c r="T174" i="8"/>
  <c r="R174" i="8"/>
  <c r="P174" i="8"/>
  <c r="BI173" i="8"/>
  <c r="BH173" i="8"/>
  <c r="BG173" i="8"/>
  <c r="BF173" i="8"/>
  <c r="T173" i="8"/>
  <c r="R173" i="8"/>
  <c r="P173" i="8"/>
  <c r="BI172" i="8"/>
  <c r="BH172" i="8"/>
  <c r="BG172" i="8"/>
  <c r="BF172" i="8"/>
  <c r="T172" i="8"/>
  <c r="R172" i="8"/>
  <c r="P172" i="8"/>
  <c r="BI171" i="8"/>
  <c r="BH171" i="8"/>
  <c r="BG171" i="8"/>
  <c r="BF171" i="8"/>
  <c r="T171" i="8"/>
  <c r="R171" i="8"/>
  <c r="P171" i="8"/>
  <c r="BI170" i="8"/>
  <c r="BH170" i="8"/>
  <c r="BG170" i="8"/>
  <c r="BF170" i="8"/>
  <c r="T170" i="8"/>
  <c r="R170" i="8"/>
  <c r="P170" i="8"/>
  <c r="BI169" i="8"/>
  <c r="BH169" i="8"/>
  <c r="BG169" i="8"/>
  <c r="BF169" i="8"/>
  <c r="T169" i="8"/>
  <c r="R169" i="8"/>
  <c r="P169" i="8"/>
  <c r="BI168" i="8"/>
  <c r="BH168" i="8"/>
  <c r="BG168" i="8"/>
  <c r="BF168" i="8"/>
  <c r="T168" i="8"/>
  <c r="R168" i="8"/>
  <c r="P168" i="8"/>
  <c r="BI167" i="8"/>
  <c r="BH167" i="8"/>
  <c r="BG167" i="8"/>
  <c r="BF167" i="8"/>
  <c r="T167" i="8"/>
  <c r="R167" i="8"/>
  <c r="P167" i="8"/>
  <c r="BI165" i="8"/>
  <c r="BH165" i="8"/>
  <c r="BG165" i="8"/>
  <c r="BF165" i="8"/>
  <c r="T165" i="8"/>
  <c r="R165" i="8"/>
  <c r="P165" i="8"/>
  <c r="BI164" i="8"/>
  <c r="BH164" i="8"/>
  <c r="BG164" i="8"/>
  <c r="BF164" i="8"/>
  <c r="T164" i="8"/>
  <c r="R164" i="8"/>
  <c r="P164" i="8"/>
  <c r="BI161" i="8"/>
  <c r="BH161" i="8"/>
  <c r="BG161" i="8"/>
  <c r="BF161" i="8"/>
  <c r="T161" i="8"/>
  <c r="T160" i="8"/>
  <c r="R161" i="8"/>
  <c r="R160" i="8"/>
  <c r="P161" i="8"/>
  <c r="P160" i="8"/>
  <c r="BI159" i="8"/>
  <c r="BH159" i="8"/>
  <c r="BG159" i="8"/>
  <c r="BF159" i="8"/>
  <c r="T159" i="8"/>
  <c r="R159" i="8"/>
  <c r="P159" i="8"/>
  <c r="BI158" i="8"/>
  <c r="BH158" i="8"/>
  <c r="BG158" i="8"/>
  <c r="BF158" i="8"/>
  <c r="T158" i="8"/>
  <c r="R158" i="8"/>
  <c r="P158" i="8"/>
  <c r="BI155" i="8"/>
  <c r="BH155" i="8"/>
  <c r="BG155" i="8"/>
  <c r="BF155" i="8"/>
  <c r="T155" i="8"/>
  <c r="T154" i="8"/>
  <c r="R155" i="8"/>
  <c r="R154" i="8"/>
  <c r="P155" i="8"/>
  <c r="P154" i="8"/>
  <c r="BI153" i="8"/>
  <c r="BH153" i="8"/>
  <c r="BG153" i="8"/>
  <c r="BF153" i="8"/>
  <c r="T153" i="8"/>
  <c r="T152" i="8"/>
  <c r="R153" i="8"/>
  <c r="R152" i="8"/>
  <c r="P153" i="8"/>
  <c r="P152" i="8"/>
  <c r="BI150" i="8"/>
  <c r="BH150" i="8"/>
  <c r="BG150" i="8"/>
  <c r="BF150" i="8"/>
  <c r="T150" i="8"/>
  <c r="T149" i="8"/>
  <c r="R150" i="8"/>
  <c r="R149" i="8"/>
  <c r="P150" i="8"/>
  <c r="P149" i="8"/>
  <c r="BI148" i="8"/>
  <c r="BH148" i="8"/>
  <c r="BG148" i="8"/>
  <c r="BF148" i="8"/>
  <c r="T148" i="8"/>
  <c r="T147" i="8"/>
  <c r="R148" i="8"/>
  <c r="R147" i="8"/>
  <c r="P148" i="8"/>
  <c r="P147" i="8"/>
  <c r="BI145" i="8"/>
  <c r="BH145" i="8"/>
  <c r="BG145" i="8"/>
  <c r="BF145" i="8"/>
  <c r="T145" i="8"/>
  <c r="T144" i="8"/>
  <c r="R145" i="8"/>
  <c r="R144" i="8"/>
  <c r="P145" i="8"/>
  <c r="P144" i="8"/>
  <c r="BI143" i="8"/>
  <c r="BH143" i="8"/>
  <c r="BG143" i="8"/>
  <c r="BF143" i="8"/>
  <c r="T143" i="8"/>
  <c r="R143" i="8"/>
  <c r="P143" i="8"/>
  <c r="BI142" i="8"/>
  <c r="BH142" i="8"/>
  <c r="BG142" i="8"/>
  <c r="BF142" i="8"/>
  <c r="T142" i="8"/>
  <c r="R142" i="8"/>
  <c r="P142" i="8"/>
  <c r="BI139" i="8"/>
  <c r="BH139" i="8"/>
  <c r="BG139" i="8"/>
  <c r="BF139" i="8"/>
  <c r="T139" i="8"/>
  <c r="T138" i="8"/>
  <c r="R139" i="8"/>
  <c r="R138" i="8"/>
  <c r="P139" i="8"/>
  <c r="P138" i="8"/>
  <c r="BI137" i="8"/>
  <c r="BH137" i="8"/>
  <c r="BG137" i="8"/>
  <c r="BF137" i="8"/>
  <c r="T137" i="8"/>
  <c r="R137" i="8"/>
  <c r="P137" i="8"/>
  <c r="BI136" i="8"/>
  <c r="BH136" i="8"/>
  <c r="BG136" i="8"/>
  <c r="BF136" i="8"/>
  <c r="T136" i="8"/>
  <c r="R136" i="8"/>
  <c r="P136" i="8"/>
  <c r="BI133" i="8"/>
  <c r="BH133" i="8"/>
  <c r="BG133" i="8"/>
  <c r="BF133" i="8"/>
  <c r="T133" i="8"/>
  <c r="T132" i="8"/>
  <c r="R133" i="8"/>
  <c r="R132" i="8"/>
  <c r="P133"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5" i="8"/>
  <c r="BH125" i="8"/>
  <c r="BG125" i="8"/>
  <c r="BF125" i="8"/>
  <c r="T125" i="8"/>
  <c r="T124" i="8"/>
  <c r="R125" i="8"/>
  <c r="R124" i="8"/>
  <c r="P125" i="8"/>
  <c r="P124" i="8"/>
  <c r="BI123" i="8"/>
  <c r="BH123" i="8"/>
  <c r="BG123" i="8"/>
  <c r="BF123" i="8"/>
  <c r="T123" i="8"/>
  <c r="R123" i="8"/>
  <c r="P123" i="8"/>
  <c r="BI122" i="8"/>
  <c r="BH122" i="8"/>
  <c r="BG122" i="8"/>
  <c r="BF122" i="8"/>
  <c r="T122" i="8"/>
  <c r="R122" i="8"/>
  <c r="P122" i="8"/>
  <c r="BI121" i="8"/>
  <c r="BH121" i="8"/>
  <c r="BG121" i="8"/>
  <c r="BF121" i="8"/>
  <c r="T121" i="8"/>
  <c r="R121" i="8"/>
  <c r="P121" i="8"/>
  <c r="BI120" i="8"/>
  <c r="BH120" i="8"/>
  <c r="BG120" i="8"/>
  <c r="BF120" i="8"/>
  <c r="T120" i="8"/>
  <c r="R120" i="8"/>
  <c r="P120" i="8"/>
  <c r="BI119" i="8"/>
  <c r="BH119" i="8"/>
  <c r="BG119" i="8"/>
  <c r="BF119" i="8"/>
  <c r="T119" i="8"/>
  <c r="R119" i="8"/>
  <c r="P119" i="8"/>
  <c r="BI118" i="8"/>
  <c r="BH118" i="8"/>
  <c r="BG118" i="8"/>
  <c r="BF118" i="8"/>
  <c r="T118" i="8"/>
  <c r="R118" i="8"/>
  <c r="P118" i="8"/>
  <c r="BI117" i="8"/>
  <c r="BH117" i="8"/>
  <c r="BG117" i="8"/>
  <c r="BF117" i="8"/>
  <c r="T117" i="8"/>
  <c r="R117" i="8"/>
  <c r="P117" i="8"/>
  <c r="BI116" i="8"/>
  <c r="BH116" i="8"/>
  <c r="BG116" i="8"/>
  <c r="BF116" i="8"/>
  <c r="T116" i="8"/>
  <c r="R116" i="8"/>
  <c r="P116" i="8"/>
  <c r="BI115" i="8"/>
  <c r="BH115" i="8"/>
  <c r="BG115" i="8"/>
  <c r="BF115" i="8"/>
  <c r="T115" i="8"/>
  <c r="R115" i="8"/>
  <c r="P115" i="8"/>
  <c r="BI114" i="8"/>
  <c r="BH114" i="8"/>
  <c r="BG114" i="8"/>
  <c r="BF114" i="8"/>
  <c r="T114" i="8"/>
  <c r="R114" i="8"/>
  <c r="P114" i="8"/>
  <c r="BI113" i="8"/>
  <c r="BH113" i="8"/>
  <c r="BG113" i="8"/>
  <c r="BF113" i="8"/>
  <c r="T113" i="8"/>
  <c r="R113" i="8"/>
  <c r="P113" i="8"/>
  <c r="BI110" i="8"/>
  <c r="BH110" i="8"/>
  <c r="BG110" i="8"/>
  <c r="BF110" i="8"/>
  <c r="T110" i="8"/>
  <c r="T109" i="8"/>
  <c r="R110" i="8"/>
  <c r="R109" i="8" s="1"/>
  <c r="P110" i="8"/>
  <c r="P109" i="8" s="1"/>
  <c r="J103" i="8"/>
  <c r="F103" i="8"/>
  <c r="F101" i="8"/>
  <c r="E99" i="8"/>
  <c r="J58" i="8"/>
  <c r="F58" i="8"/>
  <c r="F56" i="8"/>
  <c r="E54" i="8"/>
  <c r="J26" i="8"/>
  <c r="E26" i="8"/>
  <c r="J104" i="8" s="1"/>
  <c r="J25" i="8"/>
  <c r="J20" i="8"/>
  <c r="E20" i="8"/>
  <c r="F104" i="8" s="1"/>
  <c r="J19" i="8"/>
  <c r="J14" i="8"/>
  <c r="J56" i="8" s="1"/>
  <c r="E7" i="8"/>
  <c r="E95" i="8"/>
  <c r="J39" i="7"/>
  <c r="J38" i="7"/>
  <c r="AY61" i="1" s="1"/>
  <c r="J37" i="7"/>
  <c r="AX61" i="1"/>
  <c r="BI460" i="7"/>
  <c r="BH460" i="7"/>
  <c r="BG460" i="7"/>
  <c r="BF460" i="7"/>
  <c r="T460" i="7"/>
  <c r="R460" i="7"/>
  <c r="P460" i="7"/>
  <c r="BI459" i="7"/>
  <c r="BH459" i="7"/>
  <c r="BG459" i="7"/>
  <c r="BF459" i="7"/>
  <c r="T459" i="7"/>
  <c r="R459" i="7"/>
  <c r="P459" i="7"/>
  <c r="BI458" i="7"/>
  <c r="BH458" i="7"/>
  <c r="BG458" i="7"/>
  <c r="BF458" i="7"/>
  <c r="T458" i="7"/>
  <c r="R458" i="7"/>
  <c r="P458" i="7"/>
  <c r="BI457" i="7"/>
  <c r="BH457" i="7"/>
  <c r="BG457" i="7"/>
  <c r="BF457" i="7"/>
  <c r="T457" i="7"/>
  <c r="R457" i="7"/>
  <c r="P457" i="7"/>
  <c r="BI456" i="7"/>
  <c r="BH456" i="7"/>
  <c r="BG456" i="7"/>
  <c r="BF456" i="7"/>
  <c r="T456" i="7"/>
  <c r="R456" i="7"/>
  <c r="P456" i="7"/>
  <c r="BI455" i="7"/>
  <c r="BH455" i="7"/>
  <c r="BG455" i="7"/>
  <c r="BF455" i="7"/>
  <c r="T455" i="7"/>
  <c r="R455" i="7"/>
  <c r="P455" i="7"/>
  <c r="BI454" i="7"/>
  <c r="BH454" i="7"/>
  <c r="BG454" i="7"/>
  <c r="BF454" i="7"/>
  <c r="T454" i="7"/>
  <c r="R454" i="7"/>
  <c r="P454" i="7"/>
  <c r="BI453" i="7"/>
  <c r="BH453" i="7"/>
  <c r="BG453" i="7"/>
  <c r="BF453" i="7"/>
  <c r="T453" i="7"/>
  <c r="R453" i="7"/>
  <c r="P453" i="7"/>
  <c r="BI452" i="7"/>
  <c r="BH452" i="7"/>
  <c r="BG452" i="7"/>
  <c r="BF452" i="7"/>
  <c r="T452" i="7"/>
  <c r="R452" i="7"/>
  <c r="P452" i="7"/>
  <c r="BI451" i="7"/>
  <c r="BH451" i="7"/>
  <c r="BG451" i="7"/>
  <c r="BF451" i="7"/>
  <c r="T451" i="7"/>
  <c r="R451" i="7"/>
  <c r="P451" i="7"/>
  <c r="BI450" i="7"/>
  <c r="BH450" i="7"/>
  <c r="BG450" i="7"/>
  <c r="BF450" i="7"/>
  <c r="T450" i="7"/>
  <c r="R450" i="7"/>
  <c r="P450" i="7"/>
  <c r="BI449" i="7"/>
  <c r="BH449" i="7"/>
  <c r="BG449" i="7"/>
  <c r="BF449" i="7"/>
  <c r="T449" i="7"/>
  <c r="R449" i="7"/>
  <c r="P449" i="7"/>
  <c r="BI448" i="7"/>
  <c r="BH448" i="7"/>
  <c r="BG448" i="7"/>
  <c r="BF448" i="7"/>
  <c r="T448" i="7"/>
  <c r="R448" i="7"/>
  <c r="P448" i="7"/>
  <c r="BI447" i="7"/>
  <c r="BH447" i="7"/>
  <c r="BG447" i="7"/>
  <c r="BF447" i="7"/>
  <c r="T447" i="7"/>
  <c r="R447" i="7"/>
  <c r="P447" i="7"/>
  <c r="BI446" i="7"/>
  <c r="BH446" i="7"/>
  <c r="BG446" i="7"/>
  <c r="BF446" i="7"/>
  <c r="T446" i="7"/>
  <c r="R446" i="7"/>
  <c r="P446" i="7"/>
  <c r="BI445" i="7"/>
  <c r="BH445" i="7"/>
  <c r="BG445" i="7"/>
  <c r="BF445" i="7"/>
  <c r="T445" i="7"/>
  <c r="R445" i="7"/>
  <c r="P445" i="7"/>
  <c r="BI444" i="7"/>
  <c r="BH444" i="7"/>
  <c r="BG444" i="7"/>
  <c r="BF444" i="7"/>
  <c r="T444" i="7"/>
  <c r="R444" i="7"/>
  <c r="P444" i="7"/>
  <c r="BI443" i="7"/>
  <c r="BH443" i="7"/>
  <c r="BG443" i="7"/>
  <c r="BF443" i="7"/>
  <c r="T443" i="7"/>
  <c r="R443" i="7"/>
  <c r="P443" i="7"/>
  <c r="BI442" i="7"/>
  <c r="BH442" i="7"/>
  <c r="BG442" i="7"/>
  <c r="BF442" i="7"/>
  <c r="T442" i="7"/>
  <c r="R442" i="7"/>
  <c r="P442" i="7"/>
  <c r="BI441" i="7"/>
  <c r="BH441" i="7"/>
  <c r="BG441" i="7"/>
  <c r="BF441" i="7"/>
  <c r="T441" i="7"/>
  <c r="R441" i="7"/>
  <c r="P441" i="7"/>
  <c r="BI440" i="7"/>
  <c r="BH440" i="7"/>
  <c r="BG440" i="7"/>
  <c r="BF440" i="7"/>
  <c r="T440" i="7"/>
  <c r="R440" i="7"/>
  <c r="P440" i="7"/>
  <c r="BI439" i="7"/>
  <c r="BH439" i="7"/>
  <c r="BG439" i="7"/>
  <c r="BF439" i="7"/>
  <c r="T439" i="7"/>
  <c r="R439" i="7"/>
  <c r="P439" i="7"/>
  <c r="BI438" i="7"/>
  <c r="BH438" i="7"/>
  <c r="BG438" i="7"/>
  <c r="BF438" i="7"/>
  <c r="T438" i="7"/>
  <c r="R438" i="7"/>
  <c r="P438" i="7"/>
  <c r="BI437" i="7"/>
  <c r="BH437" i="7"/>
  <c r="BG437" i="7"/>
  <c r="BF437" i="7"/>
  <c r="T437" i="7"/>
  <c r="R437" i="7"/>
  <c r="P437" i="7"/>
  <c r="BI436" i="7"/>
  <c r="BH436" i="7"/>
  <c r="BG436" i="7"/>
  <c r="BF436" i="7"/>
  <c r="T436" i="7"/>
  <c r="R436" i="7"/>
  <c r="P436" i="7"/>
  <c r="BI435" i="7"/>
  <c r="BH435" i="7"/>
  <c r="BG435" i="7"/>
  <c r="BF435" i="7"/>
  <c r="T435" i="7"/>
  <c r="R435" i="7"/>
  <c r="P435" i="7"/>
  <c r="BI434" i="7"/>
  <c r="BH434" i="7"/>
  <c r="BG434" i="7"/>
  <c r="BF434" i="7"/>
  <c r="T434" i="7"/>
  <c r="R434" i="7"/>
  <c r="P434" i="7"/>
  <c r="BI433" i="7"/>
  <c r="BH433" i="7"/>
  <c r="BG433" i="7"/>
  <c r="BF433" i="7"/>
  <c r="T433" i="7"/>
  <c r="R433" i="7"/>
  <c r="P433" i="7"/>
  <c r="BI432" i="7"/>
  <c r="BH432" i="7"/>
  <c r="BG432" i="7"/>
  <c r="BF432" i="7"/>
  <c r="T432" i="7"/>
  <c r="R432" i="7"/>
  <c r="P432" i="7"/>
  <c r="BI431" i="7"/>
  <c r="BH431" i="7"/>
  <c r="BG431" i="7"/>
  <c r="BF431" i="7"/>
  <c r="T431" i="7"/>
  <c r="R431" i="7"/>
  <c r="P431" i="7"/>
  <c r="BI430" i="7"/>
  <c r="BH430" i="7"/>
  <c r="BG430" i="7"/>
  <c r="BF430" i="7"/>
  <c r="T430" i="7"/>
  <c r="R430" i="7"/>
  <c r="P430" i="7"/>
  <c r="BI429" i="7"/>
  <c r="BH429" i="7"/>
  <c r="BG429" i="7"/>
  <c r="BF429" i="7"/>
  <c r="T429" i="7"/>
  <c r="R429" i="7"/>
  <c r="P429" i="7"/>
  <c r="BI428" i="7"/>
  <c r="BH428" i="7"/>
  <c r="BG428" i="7"/>
  <c r="BF428" i="7"/>
  <c r="T428" i="7"/>
  <c r="R428" i="7"/>
  <c r="P428" i="7"/>
  <c r="BI427" i="7"/>
  <c r="BH427" i="7"/>
  <c r="BG427" i="7"/>
  <c r="BF427" i="7"/>
  <c r="T427" i="7"/>
  <c r="R427" i="7"/>
  <c r="P427" i="7"/>
  <c r="BI426" i="7"/>
  <c r="BH426" i="7"/>
  <c r="BG426" i="7"/>
  <c r="BF426" i="7"/>
  <c r="T426" i="7"/>
  <c r="R426" i="7"/>
  <c r="P426" i="7"/>
  <c r="BI425" i="7"/>
  <c r="BH425" i="7"/>
  <c r="BG425" i="7"/>
  <c r="BF425" i="7"/>
  <c r="T425" i="7"/>
  <c r="R425" i="7"/>
  <c r="P425" i="7"/>
  <c r="BI424" i="7"/>
  <c r="BH424" i="7"/>
  <c r="BG424" i="7"/>
  <c r="BF424" i="7"/>
  <c r="T424" i="7"/>
  <c r="R424" i="7"/>
  <c r="P424" i="7"/>
  <c r="BI423" i="7"/>
  <c r="BH423" i="7"/>
  <c r="BG423" i="7"/>
  <c r="BF423" i="7"/>
  <c r="T423" i="7"/>
  <c r="R423" i="7"/>
  <c r="P423" i="7"/>
  <c r="BI422" i="7"/>
  <c r="BH422" i="7"/>
  <c r="BG422" i="7"/>
  <c r="BF422" i="7"/>
  <c r="T422" i="7"/>
  <c r="R422" i="7"/>
  <c r="P422" i="7"/>
  <c r="BI421" i="7"/>
  <c r="BH421" i="7"/>
  <c r="BG421" i="7"/>
  <c r="BF421" i="7"/>
  <c r="T421" i="7"/>
  <c r="R421" i="7"/>
  <c r="P421" i="7"/>
  <c r="BI420" i="7"/>
  <c r="BH420" i="7"/>
  <c r="BG420" i="7"/>
  <c r="BF420" i="7"/>
  <c r="T420" i="7"/>
  <c r="R420" i="7"/>
  <c r="P420" i="7"/>
  <c r="BI419" i="7"/>
  <c r="BH419" i="7"/>
  <c r="BG419" i="7"/>
  <c r="BF419" i="7"/>
  <c r="T419" i="7"/>
  <c r="R419" i="7"/>
  <c r="P419" i="7"/>
  <c r="BI418" i="7"/>
  <c r="BH418" i="7"/>
  <c r="BG418" i="7"/>
  <c r="BF418" i="7"/>
  <c r="T418" i="7"/>
  <c r="R418" i="7"/>
  <c r="P418" i="7"/>
  <c r="BI417" i="7"/>
  <c r="BH417" i="7"/>
  <c r="BG417" i="7"/>
  <c r="BF417" i="7"/>
  <c r="T417" i="7"/>
  <c r="R417" i="7"/>
  <c r="P417" i="7"/>
  <c r="BI416" i="7"/>
  <c r="BH416" i="7"/>
  <c r="BG416" i="7"/>
  <c r="BF416" i="7"/>
  <c r="T416" i="7"/>
  <c r="R416" i="7"/>
  <c r="P416" i="7"/>
  <c r="BI415" i="7"/>
  <c r="BH415" i="7"/>
  <c r="BG415" i="7"/>
  <c r="BF415" i="7"/>
  <c r="T415" i="7"/>
  <c r="R415" i="7"/>
  <c r="P415" i="7"/>
  <c r="BI414" i="7"/>
  <c r="BH414" i="7"/>
  <c r="BG414" i="7"/>
  <c r="BF414" i="7"/>
  <c r="T414" i="7"/>
  <c r="R414" i="7"/>
  <c r="P414" i="7"/>
  <c r="BI413" i="7"/>
  <c r="BH413" i="7"/>
  <c r="BG413" i="7"/>
  <c r="BF413" i="7"/>
  <c r="T413" i="7"/>
  <c r="R413" i="7"/>
  <c r="P413" i="7"/>
  <c r="BI412" i="7"/>
  <c r="BH412" i="7"/>
  <c r="BG412" i="7"/>
  <c r="BF412" i="7"/>
  <c r="T412" i="7"/>
  <c r="R412" i="7"/>
  <c r="P412" i="7"/>
  <c r="BI411" i="7"/>
  <c r="BH411" i="7"/>
  <c r="BG411" i="7"/>
  <c r="BF411" i="7"/>
  <c r="T411" i="7"/>
  <c r="R411" i="7"/>
  <c r="P411" i="7"/>
  <c r="BI410" i="7"/>
  <c r="BH410" i="7"/>
  <c r="BG410" i="7"/>
  <c r="BF410" i="7"/>
  <c r="T410" i="7"/>
  <c r="R410" i="7"/>
  <c r="P410" i="7"/>
  <c r="BI409" i="7"/>
  <c r="BH409" i="7"/>
  <c r="BG409" i="7"/>
  <c r="BF409" i="7"/>
  <c r="T409" i="7"/>
  <c r="R409" i="7"/>
  <c r="P409" i="7"/>
  <c r="BI408" i="7"/>
  <c r="BH408" i="7"/>
  <c r="BG408" i="7"/>
  <c r="BF408" i="7"/>
  <c r="T408" i="7"/>
  <c r="R408" i="7"/>
  <c r="P408" i="7"/>
  <c r="BI407" i="7"/>
  <c r="BH407" i="7"/>
  <c r="BG407" i="7"/>
  <c r="BF407" i="7"/>
  <c r="T407" i="7"/>
  <c r="R407" i="7"/>
  <c r="P407" i="7"/>
  <c r="BI406" i="7"/>
  <c r="BH406" i="7"/>
  <c r="BG406" i="7"/>
  <c r="BF406" i="7"/>
  <c r="T406" i="7"/>
  <c r="R406" i="7"/>
  <c r="P406" i="7"/>
  <c r="BI405" i="7"/>
  <c r="BH405" i="7"/>
  <c r="BG405" i="7"/>
  <c r="BF405" i="7"/>
  <c r="T405" i="7"/>
  <c r="R405" i="7"/>
  <c r="P405" i="7"/>
  <c r="BI404" i="7"/>
  <c r="BH404" i="7"/>
  <c r="BG404" i="7"/>
  <c r="BF404" i="7"/>
  <c r="T404" i="7"/>
  <c r="R404" i="7"/>
  <c r="P404" i="7"/>
  <c r="BI403" i="7"/>
  <c r="BH403" i="7"/>
  <c r="BG403" i="7"/>
  <c r="BF403" i="7"/>
  <c r="T403" i="7"/>
  <c r="R403" i="7"/>
  <c r="P403" i="7"/>
  <c r="BI402" i="7"/>
  <c r="BH402" i="7"/>
  <c r="BG402" i="7"/>
  <c r="BF402" i="7"/>
  <c r="T402" i="7"/>
  <c r="R402" i="7"/>
  <c r="P402" i="7"/>
  <c r="BI401" i="7"/>
  <c r="BH401" i="7"/>
  <c r="BG401" i="7"/>
  <c r="BF401" i="7"/>
  <c r="T401" i="7"/>
  <c r="R401" i="7"/>
  <c r="P401" i="7"/>
  <c r="BI400" i="7"/>
  <c r="BH400" i="7"/>
  <c r="BG400" i="7"/>
  <c r="BF400" i="7"/>
  <c r="T400" i="7"/>
  <c r="R400" i="7"/>
  <c r="P400" i="7"/>
  <c r="BI399" i="7"/>
  <c r="BH399" i="7"/>
  <c r="BG399" i="7"/>
  <c r="BF399" i="7"/>
  <c r="T399" i="7"/>
  <c r="R399" i="7"/>
  <c r="P399" i="7"/>
  <c r="BI398" i="7"/>
  <c r="BH398" i="7"/>
  <c r="BG398" i="7"/>
  <c r="BF398" i="7"/>
  <c r="T398" i="7"/>
  <c r="R398" i="7"/>
  <c r="P398" i="7"/>
  <c r="BI397" i="7"/>
  <c r="BH397" i="7"/>
  <c r="BG397" i="7"/>
  <c r="BF397" i="7"/>
  <c r="T397" i="7"/>
  <c r="R397" i="7"/>
  <c r="P397" i="7"/>
  <c r="BI395" i="7"/>
  <c r="BH395" i="7"/>
  <c r="BG395" i="7"/>
  <c r="BF395" i="7"/>
  <c r="T395" i="7"/>
  <c r="R395" i="7"/>
  <c r="P395" i="7"/>
  <c r="BI394" i="7"/>
  <c r="BH394" i="7"/>
  <c r="BG394" i="7"/>
  <c r="BF394" i="7"/>
  <c r="T394" i="7"/>
  <c r="R394" i="7"/>
  <c r="P394" i="7"/>
  <c r="BI393" i="7"/>
  <c r="BH393" i="7"/>
  <c r="BG393" i="7"/>
  <c r="BF393" i="7"/>
  <c r="T393" i="7"/>
  <c r="R393" i="7"/>
  <c r="P393" i="7"/>
  <c r="BI392" i="7"/>
  <c r="BH392" i="7"/>
  <c r="BG392" i="7"/>
  <c r="BF392" i="7"/>
  <c r="T392" i="7"/>
  <c r="R392" i="7"/>
  <c r="P392" i="7"/>
  <c r="BI391" i="7"/>
  <c r="BH391" i="7"/>
  <c r="BG391" i="7"/>
  <c r="BF391" i="7"/>
  <c r="T391" i="7"/>
  <c r="R391" i="7"/>
  <c r="P391" i="7"/>
  <c r="BI390" i="7"/>
  <c r="BH390" i="7"/>
  <c r="BG390" i="7"/>
  <c r="BF390" i="7"/>
  <c r="T390" i="7"/>
  <c r="R390" i="7"/>
  <c r="P390" i="7"/>
  <c r="BI389" i="7"/>
  <c r="BH389" i="7"/>
  <c r="BG389" i="7"/>
  <c r="BF389" i="7"/>
  <c r="T389" i="7"/>
  <c r="R389" i="7"/>
  <c r="P389" i="7"/>
  <c r="BI388" i="7"/>
  <c r="BH388" i="7"/>
  <c r="BG388" i="7"/>
  <c r="BF388" i="7"/>
  <c r="T388" i="7"/>
  <c r="R388" i="7"/>
  <c r="P388" i="7"/>
  <c r="BI387" i="7"/>
  <c r="BH387" i="7"/>
  <c r="BG387" i="7"/>
  <c r="BF387" i="7"/>
  <c r="T387" i="7"/>
  <c r="R387" i="7"/>
  <c r="P387" i="7"/>
  <c r="BI386" i="7"/>
  <c r="BH386" i="7"/>
  <c r="BG386" i="7"/>
  <c r="BF386" i="7"/>
  <c r="T386" i="7"/>
  <c r="R386" i="7"/>
  <c r="P386" i="7"/>
  <c r="BI385" i="7"/>
  <c r="BH385" i="7"/>
  <c r="BG385" i="7"/>
  <c r="BF385" i="7"/>
  <c r="T385" i="7"/>
  <c r="R385" i="7"/>
  <c r="P385" i="7"/>
  <c r="BI384" i="7"/>
  <c r="BH384" i="7"/>
  <c r="BG384" i="7"/>
  <c r="BF384" i="7"/>
  <c r="T384" i="7"/>
  <c r="R384" i="7"/>
  <c r="P384" i="7"/>
  <c r="BI383" i="7"/>
  <c r="BH383" i="7"/>
  <c r="BG383" i="7"/>
  <c r="BF383" i="7"/>
  <c r="T383" i="7"/>
  <c r="R383" i="7"/>
  <c r="P383" i="7"/>
  <c r="BI382" i="7"/>
  <c r="BH382" i="7"/>
  <c r="BG382" i="7"/>
  <c r="BF382" i="7"/>
  <c r="T382" i="7"/>
  <c r="R382" i="7"/>
  <c r="P382" i="7"/>
  <c r="BI381" i="7"/>
  <c r="BH381" i="7"/>
  <c r="BG381" i="7"/>
  <c r="BF381" i="7"/>
  <c r="T381" i="7"/>
  <c r="R381" i="7"/>
  <c r="P381" i="7"/>
  <c r="BI380" i="7"/>
  <c r="BH380" i="7"/>
  <c r="BG380" i="7"/>
  <c r="BF380" i="7"/>
  <c r="T380" i="7"/>
  <c r="R380" i="7"/>
  <c r="P380" i="7"/>
  <c r="BI378" i="7"/>
  <c r="BH378" i="7"/>
  <c r="BG378" i="7"/>
  <c r="BF378" i="7"/>
  <c r="T378" i="7"/>
  <c r="R378" i="7"/>
  <c r="P378" i="7"/>
  <c r="BI377" i="7"/>
  <c r="BH377" i="7"/>
  <c r="BG377" i="7"/>
  <c r="BF377" i="7"/>
  <c r="T377" i="7"/>
  <c r="R377" i="7"/>
  <c r="P377" i="7"/>
  <c r="BI376" i="7"/>
  <c r="BH376" i="7"/>
  <c r="BG376" i="7"/>
  <c r="BF376" i="7"/>
  <c r="T376" i="7"/>
  <c r="R376" i="7"/>
  <c r="P376" i="7"/>
  <c r="BI375" i="7"/>
  <c r="BH375" i="7"/>
  <c r="BG375" i="7"/>
  <c r="BF375" i="7"/>
  <c r="T375" i="7"/>
  <c r="R375" i="7"/>
  <c r="P375" i="7"/>
  <c r="BI374" i="7"/>
  <c r="BH374" i="7"/>
  <c r="BG374" i="7"/>
  <c r="BF374" i="7"/>
  <c r="T374" i="7"/>
  <c r="R374" i="7"/>
  <c r="P374" i="7"/>
  <c r="BI373" i="7"/>
  <c r="BH373" i="7"/>
  <c r="BG373" i="7"/>
  <c r="BF373" i="7"/>
  <c r="T373" i="7"/>
  <c r="R373" i="7"/>
  <c r="P373" i="7"/>
  <c r="BI372" i="7"/>
  <c r="BH372" i="7"/>
  <c r="BG372" i="7"/>
  <c r="BF372" i="7"/>
  <c r="T372" i="7"/>
  <c r="R372" i="7"/>
  <c r="P372" i="7"/>
  <c r="BI371" i="7"/>
  <c r="BH371" i="7"/>
  <c r="BG371" i="7"/>
  <c r="BF371" i="7"/>
  <c r="T371" i="7"/>
  <c r="R371" i="7"/>
  <c r="P371" i="7"/>
  <c r="BI370" i="7"/>
  <c r="BH370" i="7"/>
  <c r="BG370" i="7"/>
  <c r="BF370" i="7"/>
  <c r="T370" i="7"/>
  <c r="R370" i="7"/>
  <c r="P370" i="7"/>
  <c r="BI369" i="7"/>
  <c r="BH369" i="7"/>
  <c r="BG369" i="7"/>
  <c r="BF369" i="7"/>
  <c r="T369" i="7"/>
  <c r="R369" i="7"/>
  <c r="P369" i="7"/>
  <c r="BI368" i="7"/>
  <c r="BH368" i="7"/>
  <c r="BG368" i="7"/>
  <c r="BF368" i="7"/>
  <c r="T368" i="7"/>
  <c r="R368" i="7"/>
  <c r="P368" i="7"/>
  <c r="BI367" i="7"/>
  <c r="BH367" i="7"/>
  <c r="BG367" i="7"/>
  <c r="BF367" i="7"/>
  <c r="T367" i="7"/>
  <c r="R367" i="7"/>
  <c r="P367" i="7"/>
  <c r="BI365" i="7"/>
  <c r="BH365" i="7"/>
  <c r="BG365" i="7"/>
  <c r="BF365" i="7"/>
  <c r="T365" i="7"/>
  <c r="R365" i="7"/>
  <c r="P365" i="7"/>
  <c r="BI364" i="7"/>
  <c r="BH364" i="7"/>
  <c r="BG364" i="7"/>
  <c r="BF364" i="7"/>
  <c r="T364" i="7"/>
  <c r="R364" i="7"/>
  <c r="P364" i="7"/>
  <c r="BI363" i="7"/>
  <c r="BH363" i="7"/>
  <c r="BG363" i="7"/>
  <c r="BF363" i="7"/>
  <c r="T363" i="7"/>
  <c r="R363" i="7"/>
  <c r="P363" i="7"/>
  <c r="BI362" i="7"/>
  <c r="BH362" i="7"/>
  <c r="BG362" i="7"/>
  <c r="BF362" i="7"/>
  <c r="T362" i="7"/>
  <c r="R362" i="7"/>
  <c r="P362" i="7"/>
  <c r="BI361" i="7"/>
  <c r="BH361" i="7"/>
  <c r="BG361" i="7"/>
  <c r="BF361" i="7"/>
  <c r="T361" i="7"/>
  <c r="R361" i="7"/>
  <c r="P361" i="7"/>
  <c r="BI360" i="7"/>
  <c r="BH360" i="7"/>
  <c r="BG360" i="7"/>
  <c r="BF360" i="7"/>
  <c r="T360" i="7"/>
  <c r="R360" i="7"/>
  <c r="P360" i="7"/>
  <c r="BI359" i="7"/>
  <c r="BH359" i="7"/>
  <c r="BG359" i="7"/>
  <c r="BF359" i="7"/>
  <c r="T359" i="7"/>
  <c r="R359" i="7"/>
  <c r="P359" i="7"/>
  <c r="BI358" i="7"/>
  <c r="BH358" i="7"/>
  <c r="BG358" i="7"/>
  <c r="BF358" i="7"/>
  <c r="T358" i="7"/>
  <c r="R358" i="7"/>
  <c r="P358" i="7"/>
  <c r="BI357" i="7"/>
  <c r="BH357" i="7"/>
  <c r="BG357" i="7"/>
  <c r="BF357" i="7"/>
  <c r="T357" i="7"/>
  <c r="R357" i="7"/>
  <c r="P357" i="7"/>
  <c r="BI356" i="7"/>
  <c r="BH356" i="7"/>
  <c r="BG356" i="7"/>
  <c r="BF356" i="7"/>
  <c r="T356" i="7"/>
  <c r="R356" i="7"/>
  <c r="P356" i="7"/>
  <c r="BI355" i="7"/>
  <c r="BH355" i="7"/>
  <c r="BG355" i="7"/>
  <c r="BF355" i="7"/>
  <c r="T355" i="7"/>
  <c r="R355" i="7"/>
  <c r="P355" i="7"/>
  <c r="BI354" i="7"/>
  <c r="BH354" i="7"/>
  <c r="BG354" i="7"/>
  <c r="BF354" i="7"/>
  <c r="T354" i="7"/>
  <c r="R354" i="7"/>
  <c r="P354" i="7"/>
  <c r="BI353" i="7"/>
  <c r="BH353" i="7"/>
  <c r="BG353" i="7"/>
  <c r="BF353" i="7"/>
  <c r="T353" i="7"/>
  <c r="R353" i="7"/>
  <c r="P353" i="7"/>
  <c r="BI352" i="7"/>
  <c r="BH352" i="7"/>
  <c r="BG352" i="7"/>
  <c r="BF352" i="7"/>
  <c r="T352" i="7"/>
  <c r="R352" i="7"/>
  <c r="P352" i="7"/>
  <c r="BI351" i="7"/>
  <c r="BH351" i="7"/>
  <c r="BG351" i="7"/>
  <c r="BF351" i="7"/>
  <c r="T351" i="7"/>
  <c r="R351" i="7"/>
  <c r="P351" i="7"/>
  <c r="BI350" i="7"/>
  <c r="BH350" i="7"/>
  <c r="BG350" i="7"/>
  <c r="BF350" i="7"/>
  <c r="T350" i="7"/>
  <c r="R350" i="7"/>
  <c r="P350" i="7"/>
  <c r="BI349" i="7"/>
  <c r="BH349" i="7"/>
  <c r="BG349" i="7"/>
  <c r="BF349" i="7"/>
  <c r="T349" i="7"/>
  <c r="R349" i="7"/>
  <c r="P349" i="7"/>
  <c r="BI348" i="7"/>
  <c r="BH348" i="7"/>
  <c r="BG348" i="7"/>
  <c r="BF348" i="7"/>
  <c r="T348" i="7"/>
  <c r="R348" i="7"/>
  <c r="P348" i="7"/>
  <c r="BI347" i="7"/>
  <c r="BH347" i="7"/>
  <c r="BG347" i="7"/>
  <c r="BF347" i="7"/>
  <c r="T347" i="7"/>
  <c r="R347" i="7"/>
  <c r="P347" i="7"/>
  <c r="BI346" i="7"/>
  <c r="BH346" i="7"/>
  <c r="BG346" i="7"/>
  <c r="BF346" i="7"/>
  <c r="T346" i="7"/>
  <c r="R346" i="7"/>
  <c r="P346" i="7"/>
  <c r="BI345" i="7"/>
  <c r="BH345" i="7"/>
  <c r="BG345" i="7"/>
  <c r="BF345" i="7"/>
  <c r="T345" i="7"/>
  <c r="R345" i="7"/>
  <c r="P345" i="7"/>
  <c r="BI344" i="7"/>
  <c r="BH344" i="7"/>
  <c r="BG344" i="7"/>
  <c r="BF344" i="7"/>
  <c r="T344" i="7"/>
  <c r="R344" i="7"/>
  <c r="P344" i="7"/>
  <c r="BI343" i="7"/>
  <c r="BH343" i="7"/>
  <c r="BG343" i="7"/>
  <c r="BF343" i="7"/>
  <c r="T343" i="7"/>
  <c r="R343" i="7"/>
  <c r="P343" i="7"/>
  <c r="BI342" i="7"/>
  <c r="BH342" i="7"/>
  <c r="BG342" i="7"/>
  <c r="BF342" i="7"/>
  <c r="T342" i="7"/>
  <c r="R342" i="7"/>
  <c r="P342" i="7"/>
  <c r="BI341" i="7"/>
  <c r="BH341" i="7"/>
  <c r="BG341" i="7"/>
  <c r="BF341" i="7"/>
  <c r="T341" i="7"/>
  <c r="R341" i="7"/>
  <c r="P341" i="7"/>
  <c r="BI340" i="7"/>
  <c r="BH340" i="7"/>
  <c r="BG340" i="7"/>
  <c r="BF340" i="7"/>
  <c r="T340" i="7"/>
  <c r="R340" i="7"/>
  <c r="P340" i="7"/>
  <c r="BI339" i="7"/>
  <c r="BH339" i="7"/>
  <c r="BG339" i="7"/>
  <c r="BF339" i="7"/>
  <c r="T339" i="7"/>
  <c r="R339" i="7"/>
  <c r="P339" i="7"/>
  <c r="BI338" i="7"/>
  <c r="BH338" i="7"/>
  <c r="BG338" i="7"/>
  <c r="BF338" i="7"/>
  <c r="T338" i="7"/>
  <c r="R338" i="7"/>
  <c r="P338" i="7"/>
  <c r="BI337" i="7"/>
  <c r="BH337" i="7"/>
  <c r="BG337" i="7"/>
  <c r="BF337" i="7"/>
  <c r="T337" i="7"/>
  <c r="R337" i="7"/>
  <c r="P337" i="7"/>
  <c r="BI336" i="7"/>
  <c r="BH336" i="7"/>
  <c r="BG336" i="7"/>
  <c r="BF336" i="7"/>
  <c r="T336" i="7"/>
  <c r="R336" i="7"/>
  <c r="P336" i="7"/>
  <c r="BI335" i="7"/>
  <c r="BH335" i="7"/>
  <c r="BG335" i="7"/>
  <c r="BF335" i="7"/>
  <c r="T335" i="7"/>
  <c r="R335" i="7"/>
  <c r="P335" i="7"/>
  <c r="BI334" i="7"/>
  <c r="BH334" i="7"/>
  <c r="BG334" i="7"/>
  <c r="BF334" i="7"/>
  <c r="T334" i="7"/>
  <c r="R334" i="7"/>
  <c r="P334" i="7"/>
  <c r="BI333" i="7"/>
  <c r="BH333" i="7"/>
  <c r="BG333" i="7"/>
  <c r="BF333" i="7"/>
  <c r="T333" i="7"/>
  <c r="R333" i="7"/>
  <c r="P333" i="7"/>
  <c r="BI332" i="7"/>
  <c r="BH332" i="7"/>
  <c r="BG332" i="7"/>
  <c r="BF332" i="7"/>
  <c r="T332" i="7"/>
  <c r="R332" i="7"/>
  <c r="P332" i="7"/>
  <c r="BI331" i="7"/>
  <c r="BH331" i="7"/>
  <c r="BG331" i="7"/>
  <c r="BF331" i="7"/>
  <c r="T331" i="7"/>
  <c r="R331" i="7"/>
  <c r="P331" i="7"/>
  <c r="BI330" i="7"/>
  <c r="BH330" i="7"/>
  <c r="BG330" i="7"/>
  <c r="BF330" i="7"/>
  <c r="T330" i="7"/>
  <c r="R330" i="7"/>
  <c r="P330" i="7"/>
  <c r="BI329" i="7"/>
  <c r="BH329" i="7"/>
  <c r="BG329" i="7"/>
  <c r="BF329" i="7"/>
  <c r="T329" i="7"/>
  <c r="R329" i="7"/>
  <c r="P329" i="7"/>
  <c r="BI328" i="7"/>
  <c r="BH328" i="7"/>
  <c r="BG328" i="7"/>
  <c r="BF328" i="7"/>
  <c r="T328" i="7"/>
  <c r="R328" i="7"/>
  <c r="P328" i="7"/>
  <c r="BI327" i="7"/>
  <c r="BH327" i="7"/>
  <c r="BG327" i="7"/>
  <c r="BF327" i="7"/>
  <c r="T327" i="7"/>
  <c r="R327" i="7"/>
  <c r="P327" i="7"/>
  <c r="BI326" i="7"/>
  <c r="BH326" i="7"/>
  <c r="BG326" i="7"/>
  <c r="BF326" i="7"/>
  <c r="T326" i="7"/>
  <c r="R326" i="7"/>
  <c r="P326" i="7"/>
  <c r="BI325" i="7"/>
  <c r="BH325" i="7"/>
  <c r="BG325" i="7"/>
  <c r="BF325" i="7"/>
  <c r="T325" i="7"/>
  <c r="R325" i="7"/>
  <c r="P325" i="7"/>
  <c r="BI324" i="7"/>
  <c r="BH324" i="7"/>
  <c r="BG324" i="7"/>
  <c r="BF324" i="7"/>
  <c r="T324" i="7"/>
  <c r="R324" i="7"/>
  <c r="P324" i="7"/>
  <c r="BI323" i="7"/>
  <c r="BH323" i="7"/>
  <c r="BG323" i="7"/>
  <c r="BF323" i="7"/>
  <c r="T323" i="7"/>
  <c r="R323" i="7"/>
  <c r="P323" i="7"/>
  <c r="BI322" i="7"/>
  <c r="BH322" i="7"/>
  <c r="BG322" i="7"/>
  <c r="BF322" i="7"/>
  <c r="T322" i="7"/>
  <c r="R322" i="7"/>
  <c r="P322" i="7"/>
  <c r="BI321" i="7"/>
  <c r="BH321" i="7"/>
  <c r="BG321" i="7"/>
  <c r="BF321" i="7"/>
  <c r="T321" i="7"/>
  <c r="R321" i="7"/>
  <c r="P321" i="7"/>
  <c r="BI320" i="7"/>
  <c r="BH320" i="7"/>
  <c r="BG320" i="7"/>
  <c r="BF320" i="7"/>
  <c r="T320" i="7"/>
  <c r="R320" i="7"/>
  <c r="P320" i="7"/>
  <c r="BI319" i="7"/>
  <c r="BH319" i="7"/>
  <c r="BG319" i="7"/>
  <c r="BF319" i="7"/>
  <c r="T319" i="7"/>
  <c r="R319" i="7"/>
  <c r="P319" i="7"/>
  <c r="BI318" i="7"/>
  <c r="BH318" i="7"/>
  <c r="BG318" i="7"/>
  <c r="BF318" i="7"/>
  <c r="T318" i="7"/>
  <c r="R318" i="7"/>
  <c r="P318" i="7"/>
  <c r="BI317" i="7"/>
  <c r="BH317" i="7"/>
  <c r="BG317" i="7"/>
  <c r="BF317" i="7"/>
  <c r="T317" i="7"/>
  <c r="R317" i="7"/>
  <c r="P317" i="7"/>
  <c r="BI316" i="7"/>
  <c r="BH316" i="7"/>
  <c r="BG316" i="7"/>
  <c r="BF316" i="7"/>
  <c r="T316" i="7"/>
  <c r="R316" i="7"/>
  <c r="P316" i="7"/>
  <c r="BI315" i="7"/>
  <c r="BH315" i="7"/>
  <c r="BG315" i="7"/>
  <c r="BF315" i="7"/>
  <c r="T315" i="7"/>
  <c r="R315" i="7"/>
  <c r="P315" i="7"/>
  <c r="BI314" i="7"/>
  <c r="BH314" i="7"/>
  <c r="BG314" i="7"/>
  <c r="BF314" i="7"/>
  <c r="T314" i="7"/>
  <c r="R314" i="7"/>
  <c r="P314" i="7"/>
  <c r="BI313" i="7"/>
  <c r="BH313" i="7"/>
  <c r="BG313" i="7"/>
  <c r="BF313" i="7"/>
  <c r="T313" i="7"/>
  <c r="R313" i="7"/>
  <c r="P313" i="7"/>
  <c r="BI312" i="7"/>
  <c r="BH312" i="7"/>
  <c r="BG312" i="7"/>
  <c r="BF312" i="7"/>
  <c r="T312" i="7"/>
  <c r="R312" i="7"/>
  <c r="P312" i="7"/>
  <c r="BI311" i="7"/>
  <c r="BH311" i="7"/>
  <c r="BG311" i="7"/>
  <c r="BF311" i="7"/>
  <c r="T311" i="7"/>
  <c r="R311" i="7"/>
  <c r="P311" i="7"/>
  <c r="BI310" i="7"/>
  <c r="BH310" i="7"/>
  <c r="BG310" i="7"/>
  <c r="BF310" i="7"/>
  <c r="T310" i="7"/>
  <c r="R310" i="7"/>
  <c r="P310" i="7"/>
  <c r="BI308" i="7"/>
  <c r="BH308" i="7"/>
  <c r="BG308" i="7"/>
  <c r="BF308" i="7"/>
  <c r="T308" i="7"/>
  <c r="R308" i="7"/>
  <c r="P308" i="7"/>
  <c r="BI307" i="7"/>
  <c r="BH307" i="7"/>
  <c r="BG307" i="7"/>
  <c r="BF307" i="7"/>
  <c r="T307" i="7"/>
  <c r="R307" i="7"/>
  <c r="P307" i="7"/>
  <c r="BI306" i="7"/>
  <c r="BH306" i="7"/>
  <c r="BG306" i="7"/>
  <c r="BF306" i="7"/>
  <c r="T306" i="7"/>
  <c r="R306" i="7"/>
  <c r="P306" i="7"/>
  <c r="BI305" i="7"/>
  <c r="BH305" i="7"/>
  <c r="BG305" i="7"/>
  <c r="BF305" i="7"/>
  <c r="T305" i="7"/>
  <c r="R305" i="7"/>
  <c r="P305" i="7"/>
  <c r="BI304" i="7"/>
  <c r="BH304" i="7"/>
  <c r="BG304" i="7"/>
  <c r="BF304" i="7"/>
  <c r="T304" i="7"/>
  <c r="R304" i="7"/>
  <c r="P304" i="7"/>
  <c r="BI303" i="7"/>
  <c r="BH303" i="7"/>
  <c r="BG303" i="7"/>
  <c r="BF303" i="7"/>
  <c r="T303" i="7"/>
  <c r="R303" i="7"/>
  <c r="P303" i="7"/>
  <c r="BI302" i="7"/>
  <c r="BH302" i="7"/>
  <c r="BG302" i="7"/>
  <c r="BF302" i="7"/>
  <c r="T302" i="7"/>
  <c r="R302" i="7"/>
  <c r="P302" i="7"/>
  <c r="BI301" i="7"/>
  <c r="BH301" i="7"/>
  <c r="BG301" i="7"/>
  <c r="BF301" i="7"/>
  <c r="T301" i="7"/>
  <c r="R301" i="7"/>
  <c r="P301" i="7"/>
  <c r="BI300" i="7"/>
  <c r="BH300" i="7"/>
  <c r="BG300" i="7"/>
  <c r="BF300" i="7"/>
  <c r="T300" i="7"/>
  <c r="R300" i="7"/>
  <c r="P300" i="7"/>
  <c r="BI299" i="7"/>
  <c r="BH299" i="7"/>
  <c r="BG299" i="7"/>
  <c r="BF299" i="7"/>
  <c r="T299" i="7"/>
  <c r="R299" i="7"/>
  <c r="P299" i="7"/>
  <c r="BI298" i="7"/>
  <c r="BH298" i="7"/>
  <c r="BG298" i="7"/>
  <c r="BF298" i="7"/>
  <c r="T298" i="7"/>
  <c r="R298" i="7"/>
  <c r="P298" i="7"/>
  <c r="BI297" i="7"/>
  <c r="BH297" i="7"/>
  <c r="BG297" i="7"/>
  <c r="BF297" i="7"/>
  <c r="T297" i="7"/>
  <c r="R297" i="7"/>
  <c r="P297" i="7"/>
  <c r="BI296" i="7"/>
  <c r="BH296" i="7"/>
  <c r="BG296" i="7"/>
  <c r="BF296" i="7"/>
  <c r="T296" i="7"/>
  <c r="R296" i="7"/>
  <c r="P296" i="7"/>
  <c r="BI295" i="7"/>
  <c r="BH295" i="7"/>
  <c r="BG295" i="7"/>
  <c r="BF295" i="7"/>
  <c r="T295" i="7"/>
  <c r="R295" i="7"/>
  <c r="P295" i="7"/>
  <c r="BI294" i="7"/>
  <c r="BH294" i="7"/>
  <c r="BG294" i="7"/>
  <c r="BF294" i="7"/>
  <c r="T294" i="7"/>
  <c r="R294" i="7"/>
  <c r="P294" i="7"/>
  <c r="BI293" i="7"/>
  <c r="BH293" i="7"/>
  <c r="BG293" i="7"/>
  <c r="BF293" i="7"/>
  <c r="T293" i="7"/>
  <c r="R293" i="7"/>
  <c r="P293" i="7"/>
  <c r="BI292" i="7"/>
  <c r="BH292" i="7"/>
  <c r="BG292" i="7"/>
  <c r="BF292" i="7"/>
  <c r="T292" i="7"/>
  <c r="R292" i="7"/>
  <c r="P292" i="7"/>
  <c r="BI291" i="7"/>
  <c r="BH291" i="7"/>
  <c r="BG291" i="7"/>
  <c r="BF291" i="7"/>
  <c r="T291" i="7"/>
  <c r="R291" i="7"/>
  <c r="P291" i="7"/>
  <c r="BI290" i="7"/>
  <c r="BH290" i="7"/>
  <c r="BG290" i="7"/>
  <c r="BF290" i="7"/>
  <c r="T290" i="7"/>
  <c r="R290" i="7"/>
  <c r="P290" i="7"/>
  <c r="BI289" i="7"/>
  <c r="BH289" i="7"/>
  <c r="BG289" i="7"/>
  <c r="BF289" i="7"/>
  <c r="T289" i="7"/>
  <c r="R289" i="7"/>
  <c r="P289" i="7"/>
  <c r="BI288" i="7"/>
  <c r="BH288" i="7"/>
  <c r="BG288" i="7"/>
  <c r="BF288" i="7"/>
  <c r="T288" i="7"/>
  <c r="R288" i="7"/>
  <c r="P288" i="7"/>
  <c r="BI287" i="7"/>
  <c r="BH287" i="7"/>
  <c r="BG287" i="7"/>
  <c r="BF287" i="7"/>
  <c r="T287" i="7"/>
  <c r="R287" i="7"/>
  <c r="P287" i="7"/>
  <c r="BI286" i="7"/>
  <c r="BH286" i="7"/>
  <c r="BG286" i="7"/>
  <c r="BF286" i="7"/>
  <c r="T286" i="7"/>
  <c r="R286" i="7"/>
  <c r="P286" i="7"/>
  <c r="BI285" i="7"/>
  <c r="BH285" i="7"/>
  <c r="BG285" i="7"/>
  <c r="BF285" i="7"/>
  <c r="T285" i="7"/>
  <c r="R285" i="7"/>
  <c r="P285" i="7"/>
  <c r="BI284" i="7"/>
  <c r="BH284" i="7"/>
  <c r="BG284" i="7"/>
  <c r="BF284" i="7"/>
  <c r="T284" i="7"/>
  <c r="R284" i="7"/>
  <c r="P284" i="7"/>
  <c r="BI283" i="7"/>
  <c r="BH283" i="7"/>
  <c r="BG283" i="7"/>
  <c r="BF283" i="7"/>
  <c r="T283" i="7"/>
  <c r="R283" i="7"/>
  <c r="P283" i="7"/>
  <c r="BI282" i="7"/>
  <c r="BH282" i="7"/>
  <c r="BG282" i="7"/>
  <c r="BF282" i="7"/>
  <c r="T282" i="7"/>
  <c r="R282" i="7"/>
  <c r="P282" i="7"/>
  <c r="BI281" i="7"/>
  <c r="BH281" i="7"/>
  <c r="BG281" i="7"/>
  <c r="BF281" i="7"/>
  <c r="T281" i="7"/>
  <c r="R281" i="7"/>
  <c r="P281" i="7"/>
  <c r="BI280" i="7"/>
  <c r="BH280" i="7"/>
  <c r="BG280" i="7"/>
  <c r="BF280" i="7"/>
  <c r="T280" i="7"/>
  <c r="R280" i="7"/>
  <c r="P280" i="7"/>
  <c r="BI279" i="7"/>
  <c r="BH279" i="7"/>
  <c r="BG279" i="7"/>
  <c r="BF279" i="7"/>
  <c r="T279" i="7"/>
  <c r="R279" i="7"/>
  <c r="P279" i="7"/>
  <c r="BI278" i="7"/>
  <c r="BH278" i="7"/>
  <c r="BG278" i="7"/>
  <c r="BF278" i="7"/>
  <c r="T278" i="7"/>
  <c r="R278" i="7"/>
  <c r="P278" i="7"/>
  <c r="BI277" i="7"/>
  <c r="BH277" i="7"/>
  <c r="BG277" i="7"/>
  <c r="BF277" i="7"/>
  <c r="T277" i="7"/>
  <c r="R277" i="7"/>
  <c r="P277" i="7"/>
  <c r="BI276" i="7"/>
  <c r="BH276" i="7"/>
  <c r="BG276" i="7"/>
  <c r="BF276" i="7"/>
  <c r="T276" i="7"/>
  <c r="R276" i="7"/>
  <c r="P276" i="7"/>
  <c r="BI275" i="7"/>
  <c r="BH275" i="7"/>
  <c r="BG275" i="7"/>
  <c r="BF275" i="7"/>
  <c r="T275" i="7"/>
  <c r="R275" i="7"/>
  <c r="P275" i="7"/>
  <c r="BI274" i="7"/>
  <c r="BH274" i="7"/>
  <c r="BG274" i="7"/>
  <c r="BF274" i="7"/>
  <c r="T274" i="7"/>
  <c r="R274" i="7"/>
  <c r="P274" i="7"/>
  <c r="BI273" i="7"/>
  <c r="BH273" i="7"/>
  <c r="BG273" i="7"/>
  <c r="BF273" i="7"/>
  <c r="T273" i="7"/>
  <c r="R273" i="7"/>
  <c r="P273" i="7"/>
  <c r="BI272" i="7"/>
  <c r="BH272" i="7"/>
  <c r="BG272" i="7"/>
  <c r="BF272" i="7"/>
  <c r="T272" i="7"/>
  <c r="R272" i="7"/>
  <c r="P272" i="7"/>
  <c r="BI270" i="7"/>
  <c r="BH270" i="7"/>
  <c r="BG270" i="7"/>
  <c r="BF270" i="7"/>
  <c r="T270" i="7"/>
  <c r="R270" i="7"/>
  <c r="P270" i="7"/>
  <c r="BI269" i="7"/>
  <c r="BH269" i="7"/>
  <c r="BG269" i="7"/>
  <c r="BF269" i="7"/>
  <c r="T269" i="7"/>
  <c r="R269" i="7"/>
  <c r="P269" i="7"/>
  <c r="BI268" i="7"/>
  <c r="BH268" i="7"/>
  <c r="BG268" i="7"/>
  <c r="BF268" i="7"/>
  <c r="T268" i="7"/>
  <c r="R268" i="7"/>
  <c r="P268" i="7"/>
  <c r="BI267" i="7"/>
  <c r="BH267" i="7"/>
  <c r="BG267" i="7"/>
  <c r="BF267" i="7"/>
  <c r="T267" i="7"/>
  <c r="R267" i="7"/>
  <c r="P267" i="7"/>
  <c r="BI266" i="7"/>
  <c r="BH266" i="7"/>
  <c r="BG266" i="7"/>
  <c r="BF266" i="7"/>
  <c r="T266" i="7"/>
  <c r="R266" i="7"/>
  <c r="P266" i="7"/>
  <c r="BI265" i="7"/>
  <c r="BH265" i="7"/>
  <c r="BG265" i="7"/>
  <c r="BF265" i="7"/>
  <c r="T265" i="7"/>
  <c r="R265" i="7"/>
  <c r="P265" i="7"/>
  <c r="BI264" i="7"/>
  <c r="BH264" i="7"/>
  <c r="BG264" i="7"/>
  <c r="BF264" i="7"/>
  <c r="T264" i="7"/>
  <c r="R264" i="7"/>
  <c r="P264" i="7"/>
  <c r="BI263" i="7"/>
  <c r="BH263" i="7"/>
  <c r="BG263" i="7"/>
  <c r="BF263" i="7"/>
  <c r="T263" i="7"/>
  <c r="R263" i="7"/>
  <c r="P263" i="7"/>
  <c r="BI262" i="7"/>
  <c r="BH262" i="7"/>
  <c r="BG262" i="7"/>
  <c r="BF262" i="7"/>
  <c r="T262" i="7"/>
  <c r="R262" i="7"/>
  <c r="P262" i="7"/>
  <c r="BI261" i="7"/>
  <c r="BH261" i="7"/>
  <c r="BG261" i="7"/>
  <c r="BF261" i="7"/>
  <c r="T261" i="7"/>
  <c r="R261" i="7"/>
  <c r="P261" i="7"/>
  <c r="BI260" i="7"/>
  <c r="BH260" i="7"/>
  <c r="BG260" i="7"/>
  <c r="BF260" i="7"/>
  <c r="T260" i="7"/>
  <c r="R260" i="7"/>
  <c r="P260" i="7"/>
  <c r="BI259" i="7"/>
  <c r="BH259" i="7"/>
  <c r="BG259" i="7"/>
  <c r="BF259" i="7"/>
  <c r="T259" i="7"/>
  <c r="R259" i="7"/>
  <c r="P259" i="7"/>
  <c r="BI258" i="7"/>
  <c r="BH258" i="7"/>
  <c r="BG258" i="7"/>
  <c r="BF258" i="7"/>
  <c r="T258" i="7"/>
  <c r="R258" i="7"/>
  <c r="P258" i="7"/>
  <c r="BI257" i="7"/>
  <c r="BH257" i="7"/>
  <c r="BG257" i="7"/>
  <c r="BF257" i="7"/>
  <c r="T257" i="7"/>
  <c r="R257" i="7"/>
  <c r="P257" i="7"/>
  <c r="BI256" i="7"/>
  <c r="BH256" i="7"/>
  <c r="BG256" i="7"/>
  <c r="BF256" i="7"/>
  <c r="T256" i="7"/>
  <c r="R256" i="7"/>
  <c r="P256" i="7"/>
  <c r="BI255" i="7"/>
  <c r="BH255" i="7"/>
  <c r="BG255" i="7"/>
  <c r="BF255" i="7"/>
  <c r="T255" i="7"/>
  <c r="R255" i="7"/>
  <c r="P255" i="7"/>
  <c r="BI254" i="7"/>
  <c r="BH254" i="7"/>
  <c r="BG254" i="7"/>
  <c r="BF254" i="7"/>
  <c r="T254" i="7"/>
  <c r="R254" i="7"/>
  <c r="P254" i="7"/>
  <c r="BI253" i="7"/>
  <c r="BH253" i="7"/>
  <c r="BG253" i="7"/>
  <c r="BF253" i="7"/>
  <c r="T253" i="7"/>
  <c r="R253" i="7"/>
  <c r="P253" i="7"/>
  <c r="BI252" i="7"/>
  <c r="BH252" i="7"/>
  <c r="BG252" i="7"/>
  <c r="BF252" i="7"/>
  <c r="T252" i="7"/>
  <c r="R252" i="7"/>
  <c r="P252" i="7"/>
  <c r="BI251" i="7"/>
  <c r="BH251" i="7"/>
  <c r="BG251" i="7"/>
  <c r="BF251" i="7"/>
  <c r="T251" i="7"/>
  <c r="R251" i="7"/>
  <c r="P251" i="7"/>
  <c r="BI249" i="7"/>
  <c r="BH249" i="7"/>
  <c r="BG249" i="7"/>
  <c r="BF249" i="7"/>
  <c r="T249" i="7"/>
  <c r="R249" i="7"/>
  <c r="P249" i="7"/>
  <c r="BI248" i="7"/>
  <c r="BH248" i="7"/>
  <c r="BG248" i="7"/>
  <c r="BF248" i="7"/>
  <c r="T248" i="7"/>
  <c r="R248" i="7"/>
  <c r="P248" i="7"/>
  <c r="BI247" i="7"/>
  <c r="BH247" i="7"/>
  <c r="BG247" i="7"/>
  <c r="BF247" i="7"/>
  <c r="T247" i="7"/>
  <c r="R247" i="7"/>
  <c r="P247" i="7"/>
  <c r="BI246" i="7"/>
  <c r="BH246" i="7"/>
  <c r="BG246" i="7"/>
  <c r="BF246" i="7"/>
  <c r="T246" i="7"/>
  <c r="R246" i="7"/>
  <c r="P246" i="7"/>
  <c r="BI245" i="7"/>
  <c r="BH245" i="7"/>
  <c r="BG245" i="7"/>
  <c r="BF245" i="7"/>
  <c r="T245" i="7"/>
  <c r="R245" i="7"/>
  <c r="P245" i="7"/>
  <c r="BI244" i="7"/>
  <c r="BH244" i="7"/>
  <c r="BG244" i="7"/>
  <c r="BF244" i="7"/>
  <c r="T244" i="7"/>
  <c r="R244" i="7"/>
  <c r="P244" i="7"/>
  <c r="BI243" i="7"/>
  <c r="BH243" i="7"/>
  <c r="BG243" i="7"/>
  <c r="BF243" i="7"/>
  <c r="T243" i="7"/>
  <c r="R243" i="7"/>
  <c r="P243" i="7"/>
  <c r="BI242" i="7"/>
  <c r="BH242" i="7"/>
  <c r="BG242" i="7"/>
  <c r="BF242" i="7"/>
  <c r="T242" i="7"/>
  <c r="R242" i="7"/>
  <c r="P242" i="7"/>
  <c r="BI241" i="7"/>
  <c r="BH241" i="7"/>
  <c r="BG241" i="7"/>
  <c r="BF241" i="7"/>
  <c r="T241" i="7"/>
  <c r="R241" i="7"/>
  <c r="P241" i="7"/>
  <c r="BI240" i="7"/>
  <c r="BH240" i="7"/>
  <c r="BG240" i="7"/>
  <c r="BF240" i="7"/>
  <c r="T240" i="7"/>
  <c r="R240" i="7"/>
  <c r="P240" i="7"/>
  <c r="BI239" i="7"/>
  <c r="BH239" i="7"/>
  <c r="BG239" i="7"/>
  <c r="BF239" i="7"/>
  <c r="T239" i="7"/>
  <c r="R239" i="7"/>
  <c r="P239" i="7"/>
  <c r="BI238" i="7"/>
  <c r="BH238" i="7"/>
  <c r="BG238" i="7"/>
  <c r="BF238" i="7"/>
  <c r="T238" i="7"/>
  <c r="R238" i="7"/>
  <c r="P238" i="7"/>
  <c r="BI237" i="7"/>
  <c r="BH237" i="7"/>
  <c r="BG237" i="7"/>
  <c r="BF237" i="7"/>
  <c r="T237" i="7"/>
  <c r="R237" i="7"/>
  <c r="P237" i="7"/>
  <c r="BI236" i="7"/>
  <c r="BH236" i="7"/>
  <c r="BG236" i="7"/>
  <c r="BF236" i="7"/>
  <c r="T236" i="7"/>
  <c r="R236" i="7"/>
  <c r="P236" i="7"/>
  <c r="BI235" i="7"/>
  <c r="BH235" i="7"/>
  <c r="BG235" i="7"/>
  <c r="BF235" i="7"/>
  <c r="T235" i="7"/>
  <c r="R235" i="7"/>
  <c r="P235" i="7"/>
  <c r="BI234" i="7"/>
  <c r="BH234" i="7"/>
  <c r="BG234" i="7"/>
  <c r="BF234" i="7"/>
  <c r="T234" i="7"/>
  <c r="R234" i="7"/>
  <c r="P234" i="7"/>
  <c r="BI233" i="7"/>
  <c r="BH233" i="7"/>
  <c r="BG233" i="7"/>
  <c r="BF233" i="7"/>
  <c r="T233" i="7"/>
  <c r="R233" i="7"/>
  <c r="P233" i="7"/>
  <c r="BI232" i="7"/>
  <c r="BH232" i="7"/>
  <c r="BG232" i="7"/>
  <c r="BF232" i="7"/>
  <c r="T232" i="7"/>
  <c r="R232" i="7"/>
  <c r="P232" i="7"/>
  <c r="BI231" i="7"/>
  <c r="BH231" i="7"/>
  <c r="BG231" i="7"/>
  <c r="BF231" i="7"/>
  <c r="T231" i="7"/>
  <c r="R231" i="7"/>
  <c r="P231" i="7"/>
  <c r="BI230" i="7"/>
  <c r="BH230" i="7"/>
  <c r="BG230" i="7"/>
  <c r="BF230" i="7"/>
  <c r="T230" i="7"/>
  <c r="R230" i="7"/>
  <c r="P230" i="7"/>
  <c r="BI229" i="7"/>
  <c r="BH229" i="7"/>
  <c r="BG229" i="7"/>
  <c r="BF229" i="7"/>
  <c r="T229" i="7"/>
  <c r="R229" i="7"/>
  <c r="P229" i="7"/>
  <c r="BI228" i="7"/>
  <c r="BH228" i="7"/>
  <c r="BG228" i="7"/>
  <c r="BF228" i="7"/>
  <c r="T228" i="7"/>
  <c r="R228" i="7"/>
  <c r="P228" i="7"/>
  <c r="BI227" i="7"/>
  <c r="BH227" i="7"/>
  <c r="BG227" i="7"/>
  <c r="BF227" i="7"/>
  <c r="T227" i="7"/>
  <c r="R227" i="7"/>
  <c r="P227" i="7"/>
  <c r="BI226" i="7"/>
  <c r="BH226" i="7"/>
  <c r="BG226" i="7"/>
  <c r="BF226" i="7"/>
  <c r="T226" i="7"/>
  <c r="R226" i="7"/>
  <c r="P226" i="7"/>
  <c r="BI225" i="7"/>
  <c r="BH225" i="7"/>
  <c r="BG225" i="7"/>
  <c r="BF225" i="7"/>
  <c r="T225" i="7"/>
  <c r="R225" i="7"/>
  <c r="P225" i="7"/>
  <c r="BI224" i="7"/>
  <c r="BH224" i="7"/>
  <c r="BG224" i="7"/>
  <c r="BF224" i="7"/>
  <c r="T224" i="7"/>
  <c r="R224" i="7"/>
  <c r="P224" i="7"/>
  <c r="BI223" i="7"/>
  <c r="BH223" i="7"/>
  <c r="BG223" i="7"/>
  <c r="BF223" i="7"/>
  <c r="T223" i="7"/>
  <c r="R223" i="7"/>
  <c r="P223" i="7"/>
  <c r="BI222" i="7"/>
  <c r="BH222" i="7"/>
  <c r="BG222" i="7"/>
  <c r="BF222" i="7"/>
  <c r="T222" i="7"/>
  <c r="R222" i="7"/>
  <c r="P222" i="7"/>
  <c r="BI221" i="7"/>
  <c r="BH221" i="7"/>
  <c r="BG221" i="7"/>
  <c r="BF221" i="7"/>
  <c r="T221" i="7"/>
  <c r="R221" i="7"/>
  <c r="P221" i="7"/>
  <c r="BI220" i="7"/>
  <c r="BH220" i="7"/>
  <c r="BG220" i="7"/>
  <c r="BF220" i="7"/>
  <c r="T220" i="7"/>
  <c r="R220" i="7"/>
  <c r="P220" i="7"/>
  <c r="BI219" i="7"/>
  <c r="BH219" i="7"/>
  <c r="BG219" i="7"/>
  <c r="BF219" i="7"/>
  <c r="T219" i="7"/>
  <c r="R219" i="7"/>
  <c r="P219" i="7"/>
  <c r="BI218" i="7"/>
  <c r="BH218" i="7"/>
  <c r="BG218" i="7"/>
  <c r="BF218" i="7"/>
  <c r="T218" i="7"/>
  <c r="R218" i="7"/>
  <c r="P218" i="7"/>
  <c r="BI217" i="7"/>
  <c r="BH217" i="7"/>
  <c r="BG217" i="7"/>
  <c r="BF217" i="7"/>
  <c r="T217" i="7"/>
  <c r="R217" i="7"/>
  <c r="P217" i="7"/>
  <c r="BI216" i="7"/>
  <c r="BH216" i="7"/>
  <c r="BG216" i="7"/>
  <c r="BF216" i="7"/>
  <c r="T216" i="7"/>
  <c r="R216" i="7"/>
  <c r="P216" i="7"/>
  <c r="BI215" i="7"/>
  <c r="BH215" i="7"/>
  <c r="BG215" i="7"/>
  <c r="BF215" i="7"/>
  <c r="T215" i="7"/>
  <c r="R215" i="7"/>
  <c r="P215" i="7"/>
  <c r="BI214" i="7"/>
  <c r="BH214" i="7"/>
  <c r="BG214" i="7"/>
  <c r="BF214" i="7"/>
  <c r="T214" i="7"/>
  <c r="R214" i="7"/>
  <c r="P214" i="7"/>
  <c r="BI213" i="7"/>
  <c r="BH213" i="7"/>
  <c r="BG213" i="7"/>
  <c r="BF213" i="7"/>
  <c r="T213" i="7"/>
  <c r="R213" i="7"/>
  <c r="P213" i="7"/>
  <c r="BI212" i="7"/>
  <c r="BH212" i="7"/>
  <c r="BG212" i="7"/>
  <c r="BF212" i="7"/>
  <c r="T212" i="7"/>
  <c r="R212" i="7"/>
  <c r="P212" i="7"/>
  <c r="BI211" i="7"/>
  <c r="BH211" i="7"/>
  <c r="BG211" i="7"/>
  <c r="BF211" i="7"/>
  <c r="T211" i="7"/>
  <c r="R211" i="7"/>
  <c r="P211" i="7"/>
  <c r="BI210" i="7"/>
  <c r="BH210" i="7"/>
  <c r="BG210" i="7"/>
  <c r="BF210" i="7"/>
  <c r="T210" i="7"/>
  <c r="R210" i="7"/>
  <c r="P210" i="7"/>
  <c r="BI209" i="7"/>
  <c r="BH209" i="7"/>
  <c r="BG209" i="7"/>
  <c r="BF209" i="7"/>
  <c r="T209" i="7"/>
  <c r="R209" i="7"/>
  <c r="P209" i="7"/>
  <c r="BI208" i="7"/>
  <c r="BH208" i="7"/>
  <c r="BG208" i="7"/>
  <c r="BF208" i="7"/>
  <c r="T208" i="7"/>
  <c r="R208" i="7"/>
  <c r="P208" i="7"/>
  <c r="BI207" i="7"/>
  <c r="BH207" i="7"/>
  <c r="BG207" i="7"/>
  <c r="BF207" i="7"/>
  <c r="T207" i="7"/>
  <c r="R207" i="7"/>
  <c r="P207" i="7"/>
  <c r="BI206" i="7"/>
  <c r="BH206" i="7"/>
  <c r="BG206" i="7"/>
  <c r="BF206" i="7"/>
  <c r="T206" i="7"/>
  <c r="R206" i="7"/>
  <c r="P206" i="7"/>
  <c r="BI205" i="7"/>
  <c r="BH205" i="7"/>
  <c r="BG205" i="7"/>
  <c r="BF205" i="7"/>
  <c r="T205" i="7"/>
  <c r="R205" i="7"/>
  <c r="P205" i="7"/>
  <c r="BI204" i="7"/>
  <c r="BH204" i="7"/>
  <c r="BG204" i="7"/>
  <c r="BF204" i="7"/>
  <c r="T204" i="7"/>
  <c r="R204" i="7"/>
  <c r="P204" i="7"/>
  <c r="BI203" i="7"/>
  <c r="BH203" i="7"/>
  <c r="BG203" i="7"/>
  <c r="BF203" i="7"/>
  <c r="T203" i="7"/>
  <c r="R203" i="7"/>
  <c r="P203" i="7"/>
  <c r="BI202" i="7"/>
  <c r="BH202" i="7"/>
  <c r="BG202" i="7"/>
  <c r="BF202" i="7"/>
  <c r="T202" i="7"/>
  <c r="R202" i="7"/>
  <c r="P202" i="7"/>
  <c r="BI201" i="7"/>
  <c r="BH201" i="7"/>
  <c r="BG201" i="7"/>
  <c r="BF201" i="7"/>
  <c r="T201" i="7"/>
  <c r="R201" i="7"/>
  <c r="P201" i="7"/>
  <c r="BI200" i="7"/>
  <c r="BH200" i="7"/>
  <c r="BG200" i="7"/>
  <c r="BF200" i="7"/>
  <c r="T200" i="7"/>
  <c r="R200" i="7"/>
  <c r="P200" i="7"/>
  <c r="BI199" i="7"/>
  <c r="BH199" i="7"/>
  <c r="BG199" i="7"/>
  <c r="BF199" i="7"/>
  <c r="T199" i="7"/>
  <c r="R199" i="7"/>
  <c r="P199" i="7"/>
  <c r="BI198" i="7"/>
  <c r="BH198" i="7"/>
  <c r="BG198" i="7"/>
  <c r="BF198" i="7"/>
  <c r="T198" i="7"/>
  <c r="R198" i="7"/>
  <c r="P198" i="7"/>
  <c r="BI197" i="7"/>
  <c r="BH197" i="7"/>
  <c r="BG197" i="7"/>
  <c r="BF197" i="7"/>
  <c r="T197" i="7"/>
  <c r="R197" i="7"/>
  <c r="P197" i="7"/>
  <c r="BI196" i="7"/>
  <c r="BH196" i="7"/>
  <c r="BG196" i="7"/>
  <c r="BF196" i="7"/>
  <c r="T196" i="7"/>
  <c r="R196" i="7"/>
  <c r="P196" i="7"/>
  <c r="BI195" i="7"/>
  <c r="BH195" i="7"/>
  <c r="BG195" i="7"/>
  <c r="BF195" i="7"/>
  <c r="T195" i="7"/>
  <c r="R195" i="7"/>
  <c r="P195" i="7"/>
  <c r="BI194" i="7"/>
  <c r="BH194" i="7"/>
  <c r="BG194" i="7"/>
  <c r="BF194" i="7"/>
  <c r="T194" i="7"/>
  <c r="R194" i="7"/>
  <c r="P194" i="7"/>
  <c r="BI193" i="7"/>
  <c r="BH193" i="7"/>
  <c r="BG193" i="7"/>
  <c r="BF193" i="7"/>
  <c r="T193" i="7"/>
  <c r="R193" i="7"/>
  <c r="P193" i="7"/>
  <c r="BI192" i="7"/>
  <c r="BH192" i="7"/>
  <c r="BG192" i="7"/>
  <c r="BF192" i="7"/>
  <c r="T192" i="7"/>
  <c r="R192" i="7"/>
  <c r="P192" i="7"/>
  <c r="BI191" i="7"/>
  <c r="BH191" i="7"/>
  <c r="BG191" i="7"/>
  <c r="BF191" i="7"/>
  <c r="T191" i="7"/>
  <c r="R191" i="7"/>
  <c r="P191" i="7"/>
  <c r="BI190" i="7"/>
  <c r="BH190" i="7"/>
  <c r="BG190" i="7"/>
  <c r="BF190" i="7"/>
  <c r="T190" i="7"/>
  <c r="R190" i="7"/>
  <c r="P190" i="7"/>
  <c r="BI189" i="7"/>
  <c r="BH189" i="7"/>
  <c r="BG189" i="7"/>
  <c r="BF189" i="7"/>
  <c r="T189" i="7"/>
  <c r="R189" i="7"/>
  <c r="P189" i="7"/>
  <c r="BI188" i="7"/>
  <c r="BH188" i="7"/>
  <c r="BG188" i="7"/>
  <c r="BF188" i="7"/>
  <c r="T188" i="7"/>
  <c r="R188" i="7"/>
  <c r="P188" i="7"/>
  <c r="BI187" i="7"/>
  <c r="BH187" i="7"/>
  <c r="BG187" i="7"/>
  <c r="BF187" i="7"/>
  <c r="T187" i="7"/>
  <c r="R187" i="7"/>
  <c r="P187" i="7"/>
  <c r="BI186" i="7"/>
  <c r="BH186" i="7"/>
  <c r="BG186" i="7"/>
  <c r="BF186" i="7"/>
  <c r="T186" i="7"/>
  <c r="R186" i="7"/>
  <c r="P186" i="7"/>
  <c r="BI185" i="7"/>
  <c r="BH185" i="7"/>
  <c r="BG185" i="7"/>
  <c r="BF185" i="7"/>
  <c r="T185" i="7"/>
  <c r="R185" i="7"/>
  <c r="P185" i="7"/>
  <c r="BI184" i="7"/>
  <c r="BH184" i="7"/>
  <c r="BG184" i="7"/>
  <c r="BF184" i="7"/>
  <c r="T184" i="7"/>
  <c r="R184" i="7"/>
  <c r="P184" i="7"/>
  <c r="BI183" i="7"/>
  <c r="BH183" i="7"/>
  <c r="BG183" i="7"/>
  <c r="BF183" i="7"/>
  <c r="T183" i="7"/>
  <c r="R183" i="7"/>
  <c r="P183" i="7"/>
  <c r="BI182" i="7"/>
  <c r="BH182" i="7"/>
  <c r="BG182" i="7"/>
  <c r="BF182" i="7"/>
  <c r="T182" i="7"/>
  <c r="R182" i="7"/>
  <c r="P182" i="7"/>
  <c r="BI181" i="7"/>
  <c r="BH181" i="7"/>
  <c r="BG181" i="7"/>
  <c r="BF181" i="7"/>
  <c r="T181" i="7"/>
  <c r="R181" i="7"/>
  <c r="P181" i="7"/>
  <c r="BI180" i="7"/>
  <c r="BH180" i="7"/>
  <c r="BG180" i="7"/>
  <c r="BF180" i="7"/>
  <c r="T180" i="7"/>
  <c r="R180" i="7"/>
  <c r="P180" i="7"/>
  <c r="BI179" i="7"/>
  <c r="BH179" i="7"/>
  <c r="BG179" i="7"/>
  <c r="BF179" i="7"/>
  <c r="T179" i="7"/>
  <c r="R179" i="7"/>
  <c r="P179" i="7"/>
  <c r="BI178" i="7"/>
  <c r="BH178" i="7"/>
  <c r="BG178" i="7"/>
  <c r="BF178" i="7"/>
  <c r="T178" i="7"/>
  <c r="R178" i="7"/>
  <c r="P178" i="7"/>
  <c r="BI177" i="7"/>
  <c r="BH177" i="7"/>
  <c r="BG177" i="7"/>
  <c r="BF177" i="7"/>
  <c r="T177" i="7"/>
  <c r="R177" i="7"/>
  <c r="P177" i="7"/>
  <c r="BI176" i="7"/>
  <c r="BH176" i="7"/>
  <c r="BG176" i="7"/>
  <c r="BF176" i="7"/>
  <c r="T176" i="7"/>
  <c r="R176" i="7"/>
  <c r="P176" i="7"/>
  <c r="BI175" i="7"/>
  <c r="BH175" i="7"/>
  <c r="BG175" i="7"/>
  <c r="BF175" i="7"/>
  <c r="T175" i="7"/>
  <c r="R175" i="7"/>
  <c r="P175" i="7"/>
  <c r="BI174" i="7"/>
  <c r="BH174" i="7"/>
  <c r="BG174" i="7"/>
  <c r="BF174" i="7"/>
  <c r="T174" i="7"/>
  <c r="R174" i="7"/>
  <c r="P174" i="7"/>
  <c r="BI173" i="7"/>
  <c r="BH173" i="7"/>
  <c r="BG173" i="7"/>
  <c r="BF173" i="7"/>
  <c r="T173" i="7"/>
  <c r="R173" i="7"/>
  <c r="P173" i="7"/>
  <c r="BI172" i="7"/>
  <c r="BH172" i="7"/>
  <c r="BG172" i="7"/>
  <c r="BF172" i="7"/>
  <c r="T172" i="7"/>
  <c r="R172" i="7"/>
  <c r="P172" i="7"/>
  <c r="BI171" i="7"/>
  <c r="BH171" i="7"/>
  <c r="BG171" i="7"/>
  <c r="BF171" i="7"/>
  <c r="T171" i="7"/>
  <c r="R171" i="7"/>
  <c r="P171" i="7"/>
  <c r="BI170" i="7"/>
  <c r="BH170" i="7"/>
  <c r="BG170" i="7"/>
  <c r="BF170" i="7"/>
  <c r="T170" i="7"/>
  <c r="R170" i="7"/>
  <c r="P170" i="7"/>
  <c r="BI169" i="7"/>
  <c r="BH169" i="7"/>
  <c r="BG169" i="7"/>
  <c r="BF169" i="7"/>
  <c r="T169" i="7"/>
  <c r="R169" i="7"/>
  <c r="P169" i="7"/>
  <c r="BI168" i="7"/>
  <c r="BH168" i="7"/>
  <c r="BG168" i="7"/>
  <c r="BF168" i="7"/>
  <c r="T168" i="7"/>
  <c r="R168" i="7"/>
  <c r="P168" i="7"/>
  <c r="BI167" i="7"/>
  <c r="BH167" i="7"/>
  <c r="BG167" i="7"/>
  <c r="BF167" i="7"/>
  <c r="T167" i="7"/>
  <c r="R167" i="7"/>
  <c r="P167" i="7"/>
  <c r="BI166" i="7"/>
  <c r="BH166" i="7"/>
  <c r="BG166" i="7"/>
  <c r="BF166" i="7"/>
  <c r="T166" i="7"/>
  <c r="R166" i="7"/>
  <c r="P166" i="7"/>
  <c r="BI165" i="7"/>
  <c r="BH165" i="7"/>
  <c r="BG165" i="7"/>
  <c r="BF165" i="7"/>
  <c r="T165" i="7"/>
  <c r="R165" i="7"/>
  <c r="P165" i="7"/>
  <c r="BI164" i="7"/>
  <c r="BH164" i="7"/>
  <c r="BG164" i="7"/>
  <c r="BF164" i="7"/>
  <c r="T164" i="7"/>
  <c r="R164" i="7"/>
  <c r="P164" i="7"/>
  <c r="BI163" i="7"/>
  <c r="BH163" i="7"/>
  <c r="BG163" i="7"/>
  <c r="BF163" i="7"/>
  <c r="T163" i="7"/>
  <c r="R163" i="7"/>
  <c r="P163" i="7"/>
  <c r="BI162" i="7"/>
  <c r="BH162" i="7"/>
  <c r="BG162" i="7"/>
  <c r="BF162" i="7"/>
  <c r="T162" i="7"/>
  <c r="R162" i="7"/>
  <c r="P162" i="7"/>
  <c r="BI161" i="7"/>
  <c r="BH161" i="7"/>
  <c r="BG161" i="7"/>
  <c r="BF161" i="7"/>
  <c r="T161" i="7"/>
  <c r="R161" i="7"/>
  <c r="P161" i="7"/>
  <c r="BI160" i="7"/>
  <c r="BH160" i="7"/>
  <c r="BG160" i="7"/>
  <c r="BF160" i="7"/>
  <c r="T160" i="7"/>
  <c r="R160" i="7"/>
  <c r="P160" i="7"/>
  <c r="BI159" i="7"/>
  <c r="BH159" i="7"/>
  <c r="BG159" i="7"/>
  <c r="BF159" i="7"/>
  <c r="T159" i="7"/>
  <c r="R159" i="7"/>
  <c r="P159" i="7"/>
  <c r="BI158" i="7"/>
  <c r="BH158" i="7"/>
  <c r="BG158" i="7"/>
  <c r="BF158" i="7"/>
  <c r="T158" i="7"/>
  <c r="R158" i="7"/>
  <c r="P158" i="7"/>
  <c r="BI157" i="7"/>
  <c r="BH157" i="7"/>
  <c r="BG157" i="7"/>
  <c r="BF157" i="7"/>
  <c r="T157" i="7"/>
  <c r="R157" i="7"/>
  <c r="P157" i="7"/>
  <c r="BI156" i="7"/>
  <c r="BH156" i="7"/>
  <c r="BG156" i="7"/>
  <c r="BF156" i="7"/>
  <c r="T156" i="7"/>
  <c r="R156" i="7"/>
  <c r="P156" i="7"/>
  <c r="BI155" i="7"/>
  <c r="BH155" i="7"/>
  <c r="BG155" i="7"/>
  <c r="BF155" i="7"/>
  <c r="T155" i="7"/>
  <c r="R155" i="7"/>
  <c r="P155" i="7"/>
  <c r="BI154" i="7"/>
  <c r="BH154" i="7"/>
  <c r="BG154" i="7"/>
  <c r="BF154" i="7"/>
  <c r="T154" i="7"/>
  <c r="R154" i="7"/>
  <c r="P154" i="7"/>
  <c r="BI153" i="7"/>
  <c r="BH153" i="7"/>
  <c r="BG153" i="7"/>
  <c r="BF153" i="7"/>
  <c r="T153" i="7"/>
  <c r="R153" i="7"/>
  <c r="P153" i="7"/>
  <c r="BI152" i="7"/>
  <c r="BH152" i="7"/>
  <c r="BG152" i="7"/>
  <c r="BF152" i="7"/>
  <c r="T152" i="7"/>
  <c r="R152" i="7"/>
  <c r="P152" i="7"/>
  <c r="BI151" i="7"/>
  <c r="BH151" i="7"/>
  <c r="BG151" i="7"/>
  <c r="BF151" i="7"/>
  <c r="T151" i="7"/>
  <c r="R151" i="7"/>
  <c r="P151" i="7"/>
  <c r="BI150" i="7"/>
  <c r="BH150" i="7"/>
  <c r="BG150" i="7"/>
  <c r="BF150" i="7"/>
  <c r="T150" i="7"/>
  <c r="R150" i="7"/>
  <c r="P150"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4" i="7"/>
  <c r="BH144" i="7"/>
  <c r="BG144" i="7"/>
  <c r="BF144" i="7"/>
  <c r="T144" i="7"/>
  <c r="R144" i="7"/>
  <c r="P144" i="7"/>
  <c r="BI143" i="7"/>
  <c r="BH143" i="7"/>
  <c r="BG143" i="7"/>
  <c r="BF143" i="7"/>
  <c r="T143" i="7"/>
  <c r="R143" i="7"/>
  <c r="P143" i="7"/>
  <c r="BI142" i="7"/>
  <c r="BH142" i="7"/>
  <c r="BG142" i="7"/>
  <c r="BF142" i="7"/>
  <c r="T142" i="7"/>
  <c r="R142" i="7"/>
  <c r="P142" i="7"/>
  <c r="BI141" i="7"/>
  <c r="BH141" i="7"/>
  <c r="BG141" i="7"/>
  <c r="BF141" i="7"/>
  <c r="T141" i="7"/>
  <c r="R141" i="7"/>
  <c r="P141" i="7"/>
  <c r="BI140" i="7"/>
  <c r="BH140" i="7"/>
  <c r="BG140" i="7"/>
  <c r="BF140" i="7"/>
  <c r="T140" i="7"/>
  <c r="R140" i="7"/>
  <c r="P140" i="7"/>
  <c r="BI139" i="7"/>
  <c r="BH139" i="7"/>
  <c r="BG139" i="7"/>
  <c r="BF139" i="7"/>
  <c r="T139" i="7"/>
  <c r="R139" i="7"/>
  <c r="P139" i="7"/>
  <c r="BI138" i="7"/>
  <c r="BH138" i="7"/>
  <c r="BG138" i="7"/>
  <c r="BF138" i="7"/>
  <c r="T138" i="7"/>
  <c r="R138" i="7"/>
  <c r="P138"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2" i="7"/>
  <c r="BH122" i="7"/>
  <c r="BG122" i="7"/>
  <c r="BF122" i="7"/>
  <c r="T122" i="7"/>
  <c r="R122" i="7"/>
  <c r="P122" i="7"/>
  <c r="BI121" i="7"/>
  <c r="BH121" i="7"/>
  <c r="BG121" i="7"/>
  <c r="BF121" i="7"/>
  <c r="T121" i="7"/>
  <c r="R121" i="7"/>
  <c r="P121" i="7"/>
  <c r="BI120" i="7"/>
  <c r="BH120" i="7"/>
  <c r="BG120" i="7"/>
  <c r="BF120" i="7"/>
  <c r="T120" i="7"/>
  <c r="R120" i="7"/>
  <c r="P120" i="7"/>
  <c r="BI119" i="7"/>
  <c r="BH119" i="7"/>
  <c r="BG119" i="7"/>
  <c r="BF119" i="7"/>
  <c r="T119" i="7"/>
  <c r="R119" i="7"/>
  <c r="P119" i="7"/>
  <c r="BI118" i="7"/>
  <c r="BH118" i="7"/>
  <c r="BG118" i="7"/>
  <c r="BF118" i="7"/>
  <c r="T118" i="7"/>
  <c r="R118" i="7"/>
  <c r="P118" i="7"/>
  <c r="BI117" i="7"/>
  <c r="BH117" i="7"/>
  <c r="BG117" i="7"/>
  <c r="BF117" i="7"/>
  <c r="T117" i="7"/>
  <c r="R117" i="7"/>
  <c r="P117" i="7"/>
  <c r="BI116" i="7"/>
  <c r="BH116" i="7"/>
  <c r="BG116" i="7"/>
  <c r="BF116" i="7"/>
  <c r="T116" i="7"/>
  <c r="R116" i="7"/>
  <c r="P116" i="7"/>
  <c r="BI115" i="7"/>
  <c r="BH115" i="7"/>
  <c r="BG115" i="7"/>
  <c r="BF115" i="7"/>
  <c r="T115" i="7"/>
  <c r="R115" i="7"/>
  <c r="P115" i="7"/>
  <c r="BI114" i="7"/>
  <c r="BH114" i="7"/>
  <c r="BG114" i="7"/>
  <c r="BF114" i="7"/>
  <c r="T114" i="7"/>
  <c r="R114" i="7"/>
  <c r="P114" i="7"/>
  <c r="BI113" i="7"/>
  <c r="BH113" i="7"/>
  <c r="BG113" i="7"/>
  <c r="BF113" i="7"/>
  <c r="T113" i="7"/>
  <c r="R113" i="7"/>
  <c r="P113" i="7"/>
  <c r="BI112" i="7"/>
  <c r="BH112" i="7"/>
  <c r="BG112" i="7"/>
  <c r="BF112" i="7"/>
  <c r="T112" i="7"/>
  <c r="R112" i="7"/>
  <c r="P112" i="7"/>
  <c r="BI111" i="7"/>
  <c r="BH111" i="7"/>
  <c r="BG111" i="7"/>
  <c r="BF111" i="7"/>
  <c r="T111" i="7"/>
  <c r="R111" i="7"/>
  <c r="P111" i="7"/>
  <c r="BI110" i="7"/>
  <c r="BH110" i="7"/>
  <c r="BG110" i="7"/>
  <c r="BF110" i="7"/>
  <c r="T110" i="7"/>
  <c r="R110" i="7"/>
  <c r="P110" i="7"/>
  <c r="BI109" i="7"/>
  <c r="BH109" i="7"/>
  <c r="BG109" i="7"/>
  <c r="BF109" i="7"/>
  <c r="T109" i="7"/>
  <c r="R109" i="7"/>
  <c r="P109" i="7"/>
  <c r="BI108" i="7"/>
  <c r="BH108" i="7"/>
  <c r="BG108" i="7"/>
  <c r="BF108" i="7"/>
  <c r="T108" i="7"/>
  <c r="R108" i="7"/>
  <c r="P108" i="7"/>
  <c r="BI107" i="7"/>
  <c r="BH107" i="7"/>
  <c r="BG107" i="7"/>
  <c r="BF107" i="7"/>
  <c r="T107" i="7"/>
  <c r="R107" i="7"/>
  <c r="P107" i="7"/>
  <c r="BI106" i="7"/>
  <c r="BH106" i="7"/>
  <c r="BG106" i="7"/>
  <c r="BF106" i="7"/>
  <c r="T106" i="7"/>
  <c r="R106" i="7"/>
  <c r="P106" i="7"/>
  <c r="BI105" i="7"/>
  <c r="BH105" i="7"/>
  <c r="BG105" i="7"/>
  <c r="BF105" i="7"/>
  <c r="T105" i="7"/>
  <c r="R105" i="7"/>
  <c r="P105" i="7"/>
  <c r="BI104" i="7"/>
  <c r="BH104" i="7"/>
  <c r="BG104" i="7"/>
  <c r="BF104" i="7"/>
  <c r="T104" i="7"/>
  <c r="R104" i="7"/>
  <c r="P104" i="7"/>
  <c r="BI103" i="7"/>
  <c r="BH103" i="7"/>
  <c r="BG103" i="7"/>
  <c r="BF103" i="7"/>
  <c r="T103" i="7"/>
  <c r="R103" i="7"/>
  <c r="P103" i="7"/>
  <c r="BI102" i="7"/>
  <c r="BH102" i="7"/>
  <c r="BG102" i="7"/>
  <c r="BF102" i="7"/>
  <c r="T102" i="7"/>
  <c r="R102" i="7"/>
  <c r="P102" i="7"/>
  <c r="BI101" i="7"/>
  <c r="BH101" i="7"/>
  <c r="BG101" i="7"/>
  <c r="BF101" i="7"/>
  <c r="T101" i="7"/>
  <c r="R101" i="7"/>
  <c r="P101" i="7"/>
  <c r="BI100" i="7"/>
  <c r="BH100" i="7"/>
  <c r="BG100" i="7"/>
  <c r="BF100" i="7"/>
  <c r="T100" i="7"/>
  <c r="R100" i="7"/>
  <c r="P100" i="7"/>
  <c r="BI99" i="7"/>
  <c r="BH99" i="7"/>
  <c r="BG99" i="7"/>
  <c r="BF99" i="7"/>
  <c r="T99" i="7"/>
  <c r="R99" i="7"/>
  <c r="P99" i="7"/>
  <c r="BI98" i="7"/>
  <c r="BH98" i="7"/>
  <c r="BG98" i="7"/>
  <c r="BF98" i="7"/>
  <c r="T98" i="7"/>
  <c r="R98" i="7"/>
  <c r="P98" i="7"/>
  <c r="BI97" i="7"/>
  <c r="BH97" i="7"/>
  <c r="BG97" i="7"/>
  <c r="BF97" i="7"/>
  <c r="T97" i="7"/>
  <c r="R97" i="7"/>
  <c r="P97" i="7"/>
  <c r="BI96" i="7"/>
  <c r="BH96" i="7"/>
  <c r="BG96" i="7"/>
  <c r="BF96" i="7"/>
  <c r="T96" i="7"/>
  <c r="R96" i="7"/>
  <c r="P96" i="7"/>
  <c r="BI95" i="7"/>
  <c r="BH95" i="7"/>
  <c r="BG95" i="7"/>
  <c r="BF95" i="7"/>
  <c r="T95" i="7"/>
  <c r="R95" i="7"/>
  <c r="P95" i="7"/>
  <c r="J89" i="7"/>
  <c r="F89" i="7"/>
  <c r="F87" i="7"/>
  <c r="E85" i="7"/>
  <c r="J58" i="7"/>
  <c r="F58" i="7"/>
  <c r="F56" i="7"/>
  <c r="E54" i="7"/>
  <c r="J26" i="7"/>
  <c r="E26" i="7"/>
  <c r="J59" i="7"/>
  <c r="J25" i="7"/>
  <c r="J20" i="7"/>
  <c r="E20" i="7"/>
  <c r="F90" i="7"/>
  <c r="J19" i="7"/>
  <c r="J14" i="7"/>
  <c r="J87" i="7"/>
  <c r="E7" i="7"/>
  <c r="E50" i="7" s="1"/>
  <c r="J39" i="6"/>
  <c r="J38" i="6"/>
  <c r="AY60" i="1"/>
  <c r="J37" i="6"/>
  <c r="AX60" i="1"/>
  <c r="BI281" i="6"/>
  <c r="BH281" i="6"/>
  <c r="BG281" i="6"/>
  <c r="BF281" i="6"/>
  <c r="T281" i="6"/>
  <c r="R281" i="6"/>
  <c r="P281" i="6"/>
  <c r="BI280" i="6"/>
  <c r="BH280" i="6"/>
  <c r="BG280" i="6"/>
  <c r="BF280" i="6"/>
  <c r="T280" i="6"/>
  <c r="R280" i="6"/>
  <c r="P280" i="6"/>
  <c r="BI279" i="6"/>
  <c r="BH279" i="6"/>
  <c r="BG279" i="6"/>
  <c r="BF279" i="6"/>
  <c r="T279" i="6"/>
  <c r="R279" i="6"/>
  <c r="P279" i="6"/>
  <c r="BI278" i="6"/>
  <c r="BH278" i="6"/>
  <c r="BG278" i="6"/>
  <c r="BF278" i="6"/>
  <c r="T278" i="6"/>
  <c r="R278" i="6"/>
  <c r="P278" i="6"/>
  <c r="BI277" i="6"/>
  <c r="BH277" i="6"/>
  <c r="BG277" i="6"/>
  <c r="BF277" i="6"/>
  <c r="T277" i="6"/>
  <c r="R277" i="6"/>
  <c r="P277" i="6"/>
  <c r="BI276" i="6"/>
  <c r="BH276" i="6"/>
  <c r="BG276" i="6"/>
  <c r="BF276" i="6"/>
  <c r="T276" i="6"/>
  <c r="R276" i="6"/>
  <c r="P276" i="6"/>
  <c r="BI274" i="6"/>
  <c r="BH274" i="6"/>
  <c r="BG274" i="6"/>
  <c r="BF274" i="6"/>
  <c r="T274" i="6"/>
  <c r="R274" i="6"/>
  <c r="P274" i="6"/>
  <c r="BI273" i="6"/>
  <c r="BH273" i="6"/>
  <c r="BG273" i="6"/>
  <c r="BF273" i="6"/>
  <c r="T273" i="6"/>
  <c r="R273" i="6"/>
  <c r="P273" i="6"/>
  <c r="BI272" i="6"/>
  <c r="BH272" i="6"/>
  <c r="BG272" i="6"/>
  <c r="BF272" i="6"/>
  <c r="T272" i="6"/>
  <c r="R272" i="6"/>
  <c r="P272" i="6"/>
  <c r="BI271" i="6"/>
  <c r="BH271" i="6"/>
  <c r="BG271" i="6"/>
  <c r="BF271" i="6"/>
  <c r="T271" i="6"/>
  <c r="R271" i="6"/>
  <c r="P271" i="6"/>
  <c r="BI270" i="6"/>
  <c r="BH270" i="6"/>
  <c r="BG270" i="6"/>
  <c r="BF270" i="6"/>
  <c r="T270" i="6"/>
  <c r="R270" i="6"/>
  <c r="P270" i="6"/>
  <c r="BI269" i="6"/>
  <c r="BH269" i="6"/>
  <c r="BG269" i="6"/>
  <c r="BF269" i="6"/>
  <c r="T269" i="6"/>
  <c r="R269" i="6"/>
  <c r="P269" i="6"/>
  <c r="BI267" i="6"/>
  <c r="BH267" i="6"/>
  <c r="BG267" i="6"/>
  <c r="BF267" i="6"/>
  <c r="T267" i="6"/>
  <c r="R267" i="6"/>
  <c r="P267" i="6"/>
  <c r="BI266" i="6"/>
  <c r="BH266" i="6"/>
  <c r="BG266" i="6"/>
  <c r="BF266" i="6"/>
  <c r="T266" i="6"/>
  <c r="R266" i="6"/>
  <c r="P266" i="6"/>
  <c r="BI265" i="6"/>
  <c r="BH265" i="6"/>
  <c r="BG265" i="6"/>
  <c r="BF265" i="6"/>
  <c r="T265" i="6"/>
  <c r="R265" i="6"/>
  <c r="P265" i="6"/>
  <c r="BI264" i="6"/>
  <c r="BH264" i="6"/>
  <c r="BG264" i="6"/>
  <c r="BF264" i="6"/>
  <c r="T264" i="6"/>
  <c r="R264" i="6"/>
  <c r="P264" i="6"/>
  <c r="BI263" i="6"/>
  <c r="BH263" i="6"/>
  <c r="BG263" i="6"/>
  <c r="BF263" i="6"/>
  <c r="T263" i="6"/>
  <c r="R263" i="6"/>
  <c r="P263" i="6"/>
  <c r="BI262" i="6"/>
  <c r="BH262" i="6"/>
  <c r="BG262" i="6"/>
  <c r="BF262" i="6"/>
  <c r="T262" i="6"/>
  <c r="R262" i="6"/>
  <c r="P262" i="6"/>
  <c r="BI261" i="6"/>
  <c r="BH261" i="6"/>
  <c r="BG261" i="6"/>
  <c r="BF261" i="6"/>
  <c r="T261" i="6"/>
  <c r="R261" i="6"/>
  <c r="P261" i="6"/>
  <c r="BI260" i="6"/>
  <c r="BH260" i="6"/>
  <c r="BG260" i="6"/>
  <c r="BF260" i="6"/>
  <c r="T260" i="6"/>
  <c r="R260" i="6"/>
  <c r="P260" i="6"/>
  <c r="BI259" i="6"/>
  <c r="BH259" i="6"/>
  <c r="BG259" i="6"/>
  <c r="BF259" i="6"/>
  <c r="T259" i="6"/>
  <c r="R259" i="6"/>
  <c r="P259" i="6"/>
  <c r="BI257" i="6"/>
  <c r="BH257" i="6"/>
  <c r="BG257" i="6"/>
  <c r="BF257" i="6"/>
  <c r="T257" i="6"/>
  <c r="R257" i="6"/>
  <c r="P257" i="6"/>
  <c r="BI256" i="6"/>
  <c r="BH256" i="6"/>
  <c r="BG256" i="6"/>
  <c r="BF256" i="6"/>
  <c r="T256" i="6"/>
  <c r="R256" i="6"/>
  <c r="P256" i="6"/>
  <c r="BI255" i="6"/>
  <c r="BH255" i="6"/>
  <c r="BG255" i="6"/>
  <c r="BF255" i="6"/>
  <c r="T255" i="6"/>
  <c r="R255" i="6"/>
  <c r="P255" i="6"/>
  <c r="BI254" i="6"/>
  <c r="BH254" i="6"/>
  <c r="BG254" i="6"/>
  <c r="BF254" i="6"/>
  <c r="T254" i="6"/>
  <c r="R254" i="6"/>
  <c r="P254" i="6"/>
  <c r="BI253" i="6"/>
  <c r="BH253" i="6"/>
  <c r="BG253" i="6"/>
  <c r="BF253" i="6"/>
  <c r="T253" i="6"/>
  <c r="R253" i="6"/>
  <c r="P253" i="6"/>
  <c r="BI252" i="6"/>
  <c r="BH252" i="6"/>
  <c r="BG252" i="6"/>
  <c r="BF252" i="6"/>
  <c r="T252" i="6"/>
  <c r="R252" i="6"/>
  <c r="P252" i="6"/>
  <c r="BI251" i="6"/>
  <c r="BH251" i="6"/>
  <c r="BG251" i="6"/>
  <c r="BF251" i="6"/>
  <c r="T251" i="6"/>
  <c r="R251" i="6"/>
  <c r="P251" i="6"/>
  <c r="BI250" i="6"/>
  <c r="BH250" i="6"/>
  <c r="BG250" i="6"/>
  <c r="BF250" i="6"/>
  <c r="T250" i="6"/>
  <c r="R250" i="6"/>
  <c r="P250" i="6"/>
  <c r="BI249" i="6"/>
  <c r="BH249" i="6"/>
  <c r="BG249" i="6"/>
  <c r="BF249" i="6"/>
  <c r="T249" i="6"/>
  <c r="R249" i="6"/>
  <c r="P249" i="6"/>
  <c r="BI248" i="6"/>
  <c r="BH248" i="6"/>
  <c r="BG248" i="6"/>
  <c r="BF248" i="6"/>
  <c r="T248" i="6"/>
  <c r="R248" i="6"/>
  <c r="P248" i="6"/>
  <c r="BI247" i="6"/>
  <c r="BH247" i="6"/>
  <c r="BG247" i="6"/>
  <c r="BF247" i="6"/>
  <c r="T247" i="6"/>
  <c r="R247" i="6"/>
  <c r="P247" i="6"/>
  <c r="BI245" i="6"/>
  <c r="BH245" i="6"/>
  <c r="BG245" i="6"/>
  <c r="BF245" i="6"/>
  <c r="T245" i="6"/>
  <c r="R245" i="6"/>
  <c r="P245" i="6"/>
  <c r="BI244" i="6"/>
  <c r="BH244" i="6"/>
  <c r="BG244" i="6"/>
  <c r="BF244" i="6"/>
  <c r="T244" i="6"/>
  <c r="R244" i="6"/>
  <c r="P244" i="6"/>
  <c r="BI243" i="6"/>
  <c r="BH243" i="6"/>
  <c r="BG243" i="6"/>
  <c r="BF243" i="6"/>
  <c r="T243" i="6"/>
  <c r="R243" i="6"/>
  <c r="P243" i="6"/>
  <c r="BI241" i="6"/>
  <c r="BH241" i="6"/>
  <c r="BG241" i="6"/>
  <c r="BF241" i="6"/>
  <c r="T241" i="6"/>
  <c r="R241" i="6"/>
  <c r="P241" i="6"/>
  <c r="BI240" i="6"/>
  <c r="BH240" i="6"/>
  <c r="BG240" i="6"/>
  <c r="BF240" i="6"/>
  <c r="T240" i="6"/>
  <c r="R240" i="6"/>
  <c r="P240" i="6"/>
  <c r="BI239" i="6"/>
  <c r="BH239" i="6"/>
  <c r="BG239" i="6"/>
  <c r="BF239" i="6"/>
  <c r="T239" i="6"/>
  <c r="R239" i="6"/>
  <c r="P239" i="6"/>
  <c r="BI238" i="6"/>
  <c r="BH238" i="6"/>
  <c r="BG238" i="6"/>
  <c r="BF238" i="6"/>
  <c r="T238" i="6"/>
  <c r="R238" i="6"/>
  <c r="P238" i="6"/>
  <c r="BI237" i="6"/>
  <c r="BH237" i="6"/>
  <c r="BG237" i="6"/>
  <c r="BF237" i="6"/>
  <c r="T237" i="6"/>
  <c r="R237" i="6"/>
  <c r="P237" i="6"/>
  <c r="BI236" i="6"/>
  <c r="BH236" i="6"/>
  <c r="BG236" i="6"/>
  <c r="BF236" i="6"/>
  <c r="T236" i="6"/>
  <c r="R236" i="6"/>
  <c r="P236" i="6"/>
  <c r="BI235" i="6"/>
  <c r="BH235" i="6"/>
  <c r="BG235" i="6"/>
  <c r="BF235" i="6"/>
  <c r="T235" i="6"/>
  <c r="R235" i="6"/>
  <c r="P235" i="6"/>
  <c r="BI234" i="6"/>
  <c r="BH234" i="6"/>
  <c r="BG234" i="6"/>
  <c r="BF234" i="6"/>
  <c r="T234" i="6"/>
  <c r="R234" i="6"/>
  <c r="P234" i="6"/>
  <c r="BI233" i="6"/>
  <c r="BH233" i="6"/>
  <c r="BG233" i="6"/>
  <c r="BF233" i="6"/>
  <c r="T233" i="6"/>
  <c r="R233" i="6"/>
  <c r="P233" i="6"/>
  <c r="BI232" i="6"/>
  <c r="BH232" i="6"/>
  <c r="BG232" i="6"/>
  <c r="BF232" i="6"/>
  <c r="T232" i="6"/>
  <c r="R232" i="6"/>
  <c r="P232" i="6"/>
  <c r="BI231" i="6"/>
  <c r="BH231" i="6"/>
  <c r="BG231" i="6"/>
  <c r="BF231" i="6"/>
  <c r="T231" i="6"/>
  <c r="R231" i="6"/>
  <c r="P231" i="6"/>
  <c r="BI230" i="6"/>
  <c r="BH230" i="6"/>
  <c r="BG230" i="6"/>
  <c r="BF230" i="6"/>
  <c r="T230" i="6"/>
  <c r="R230" i="6"/>
  <c r="P230" i="6"/>
  <c r="BI229" i="6"/>
  <c r="BH229" i="6"/>
  <c r="BG229" i="6"/>
  <c r="BF229" i="6"/>
  <c r="T229" i="6"/>
  <c r="R229" i="6"/>
  <c r="P229" i="6"/>
  <c r="BI228" i="6"/>
  <c r="BH228" i="6"/>
  <c r="BG228" i="6"/>
  <c r="BF228" i="6"/>
  <c r="T228" i="6"/>
  <c r="R228" i="6"/>
  <c r="P228" i="6"/>
  <c r="BI227" i="6"/>
  <c r="BH227" i="6"/>
  <c r="BG227" i="6"/>
  <c r="BF227" i="6"/>
  <c r="T227" i="6"/>
  <c r="R227" i="6"/>
  <c r="P227" i="6"/>
  <c r="BI226" i="6"/>
  <c r="BH226" i="6"/>
  <c r="BG226" i="6"/>
  <c r="BF226" i="6"/>
  <c r="T226" i="6"/>
  <c r="R226" i="6"/>
  <c r="P226" i="6"/>
  <c r="BI225" i="6"/>
  <c r="BH225" i="6"/>
  <c r="BG225" i="6"/>
  <c r="BF225" i="6"/>
  <c r="T225" i="6"/>
  <c r="R225" i="6"/>
  <c r="P225" i="6"/>
  <c r="BI224" i="6"/>
  <c r="BH224" i="6"/>
  <c r="BG224" i="6"/>
  <c r="BF224" i="6"/>
  <c r="T224" i="6"/>
  <c r="R224" i="6"/>
  <c r="P224" i="6"/>
  <c r="BI223" i="6"/>
  <c r="BH223" i="6"/>
  <c r="BG223" i="6"/>
  <c r="BF223" i="6"/>
  <c r="T223" i="6"/>
  <c r="R223" i="6"/>
  <c r="P223" i="6"/>
  <c r="BI222" i="6"/>
  <c r="BH222" i="6"/>
  <c r="BG222" i="6"/>
  <c r="BF222" i="6"/>
  <c r="T222" i="6"/>
  <c r="R222" i="6"/>
  <c r="P222" i="6"/>
  <c r="BI221" i="6"/>
  <c r="BH221" i="6"/>
  <c r="BG221" i="6"/>
  <c r="BF221" i="6"/>
  <c r="T221" i="6"/>
  <c r="R221" i="6"/>
  <c r="P221" i="6"/>
  <c r="BI220" i="6"/>
  <c r="BH220" i="6"/>
  <c r="BG220" i="6"/>
  <c r="BF220" i="6"/>
  <c r="T220" i="6"/>
  <c r="R220" i="6"/>
  <c r="P220" i="6"/>
  <c r="BI219" i="6"/>
  <c r="BH219" i="6"/>
  <c r="BG219" i="6"/>
  <c r="BF219" i="6"/>
  <c r="T219" i="6"/>
  <c r="R219" i="6"/>
  <c r="P219" i="6"/>
  <c r="BI218" i="6"/>
  <c r="BH218" i="6"/>
  <c r="BG218" i="6"/>
  <c r="BF218" i="6"/>
  <c r="T218" i="6"/>
  <c r="R218" i="6"/>
  <c r="P218" i="6"/>
  <c r="BI217" i="6"/>
  <c r="BH217" i="6"/>
  <c r="BG217" i="6"/>
  <c r="BF217" i="6"/>
  <c r="T217" i="6"/>
  <c r="R217" i="6"/>
  <c r="P217" i="6"/>
  <c r="BI216" i="6"/>
  <c r="BH216" i="6"/>
  <c r="BG216" i="6"/>
  <c r="BF216" i="6"/>
  <c r="T216" i="6"/>
  <c r="R216" i="6"/>
  <c r="P216" i="6"/>
  <c r="BI215" i="6"/>
  <c r="BH215" i="6"/>
  <c r="BG215" i="6"/>
  <c r="BF215" i="6"/>
  <c r="T215" i="6"/>
  <c r="R215" i="6"/>
  <c r="P215" i="6"/>
  <c r="BI214" i="6"/>
  <c r="BH214" i="6"/>
  <c r="BG214" i="6"/>
  <c r="BF214" i="6"/>
  <c r="T214" i="6"/>
  <c r="R214" i="6"/>
  <c r="P214" i="6"/>
  <c r="BI213" i="6"/>
  <c r="BH213" i="6"/>
  <c r="BG213" i="6"/>
  <c r="BF213" i="6"/>
  <c r="T213" i="6"/>
  <c r="R213" i="6"/>
  <c r="P213" i="6"/>
  <c r="BI212" i="6"/>
  <c r="BH212" i="6"/>
  <c r="BG212" i="6"/>
  <c r="BF212" i="6"/>
  <c r="T212" i="6"/>
  <c r="R212" i="6"/>
  <c r="P212" i="6"/>
  <c r="BI211" i="6"/>
  <c r="BH211" i="6"/>
  <c r="BG211" i="6"/>
  <c r="BF211" i="6"/>
  <c r="T211" i="6"/>
  <c r="R211" i="6"/>
  <c r="P211" i="6"/>
  <c r="BI210" i="6"/>
  <c r="BH210" i="6"/>
  <c r="BG210" i="6"/>
  <c r="BF210" i="6"/>
  <c r="T210" i="6"/>
  <c r="R210" i="6"/>
  <c r="P210" i="6"/>
  <c r="BI209" i="6"/>
  <c r="BH209" i="6"/>
  <c r="BG209" i="6"/>
  <c r="BF209" i="6"/>
  <c r="T209" i="6"/>
  <c r="R209" i="6"/>
  <c r="P209" i="6"/>
  <c r="BI208" i="6"/>
  <c r="BH208" i="6"/>
  <c r="BG208" i="6"/>
  <c r="BF208" i="6"/>
  <c r="T208" i="6"/>
  <c r="R208" i="6"/>
  <c r="P208" i="6"/>
  <c r="BI207" i="6"/>
  <c r="BH207" i="6"/>
  <c r="BG207" i="6"/>
  <c r="BF207" i="6"/>
  <c r="T207" i="6"/>
  <c r="R207" i="6"/>
  <c r="P207" i="6"/>
  <c r="BI206" i="6"/>
  <c r="BH206" i="6"/>
  <c r="BG206" i="6"/>
  <c r="BF206" i="6"/>
  <c r="T206" i="6"/>
  <c r="R206" i="6"/>
  <c r="P206" i="6"/>
  <c r="BI205" i="6"/>
  <c r="BH205" i="6"/>
  <c r="BG205" i="6"/>
  <c r="BF205" i="6"/>
  <c r="T205" i="6"/>
  <c r="R205" i="6"/>
  <c r="P205" i="6"/>
  <c r="BI204" i="6"/>
  <c r="BH204" i="6"/>
  <c r="BG204" i="6"/>
  <c r="BF204" i="6"/>
  <c r="T204" i="6"/>
  <c r="R204" i="6"/>
  <c r="P204" i="6"/>
  <c r="BI203" i="6"/>
  <c r="BH203" i="6"/>
  <c r="BG203" i="6"/>
  <c r="BF203" i="6"/>
  <c r="T203" i="6"/>
  <c r="R203" i="6"/>
  <c r="P203" i="6"/>
  <c r="BI202" i="6"/>
  <c r="BH202" i="6"/>
  <c r="BG202" i="6"/>
  <c r="BF202" i="6"/>
  <c r="T202" i="6"/>
  <c r="R202" i="6"/>
  <c r="P202" i="6"/>
  <c r="BI201" i="6"/>
  <c r="BH201" i="6"/>
  <c r="BG201" i="6"/>
  <c r="BF201" i="6"/>
  <c r="T201" i="6"/>
  <c r="R201" i="6"/>
  <c r="P201" i="6"/>
  <c r="BI200" i="6"/>
  <c r="BH200" i="6"/>
  <c r="BG200" i="6"/>
  <c r="BF200" i="6"/>
  <c r="T200" i="6"/>
  <c r="R200" i="6"/>
  <c r="P200" i="6"/>
  <c r="BI199" i="6"/>
  <c r="BH199" i="6"/>
  <c r="BG199" i="6"/>
  <c r="BF199" i="6"/>
  <c r="T199" i="6"/>
  <c r="R199" i="6"/>
  <c r="P199" i="6"/>
  <c r="BI198" i="6"/>
  <c r="BH198" i="6"/>
  <c r="BG198" i="6"/>
  <c r="BF198" i="6"/>
  <c r="T198" i="6"/>
  <c r="R198" i="6"/>
  <c r="P198" i="6"/>
  <c r="BI197" i="6"/>
  <c r="BH197" i="6"/>
  <c r="BG197" i="6"/>
  <c r="BF197" i="6"/>
  <c r="T197" i="6"/>
  <c r="R197" i="6"/>
  <c r="P197" i="6"/>
  <c r="BI196" i="6"/>
  <c r="BH196" i="6"/>
  <c r="BG196" i="6"/>
  <c r="BF196" i="6"/>
  <c r="T196" i="6"/>
  <c r="R196" i="6"/>
  <c r="P196" i="6"/>
  <c r="BI195" i="6"/>
  <c r="BH195" i="6"/>
  <c r="BG195" i="6"/>
  <c r="BF195" i="6"/>
  <c r="T195" i="6"/>
  <c r="R195" i="6"/>
  <c r="P195" i="6"/>
  <c r="BI194" i="6"/>
  <c r="BH194" i="6"/>
  <c r="BG194" i="6"/>
  <c r="BF194" i="6"/>
  <c r="T194" i="6"/>
  <c r="R194" i="6"/>
  <c r="P194" i="6"/>
  <c r="BI193" i="6"/>
  <c r="BH193" i="6"/>
  <c r="BG193" i="6"/>
  <c r="BF193" i="6"/>
  <c r="T193" i="6"/>
  <c r="R193" i="6"/>
  <c r="P193" i="6"/>
  <c r="BI190" i="6"/>
  <c r="BH190" i="6"/>
  <c r="BG190" i="6"/>
  <c r="BF190" i="6"/>
  <c r="T190" i="6"/>
  <c r="R190" i="6"/>
  <c r="P190" i="6"/>
  <c r="BI188" i="6"/>
  <c r="BH188" i="6"/>
  <c r="BG188" i="6"/>
  <c r="BF188" i="6"/>
  <c r="T188" i="6"/>
  <c r="R188" i="6"/>
  <c r="P188" i="6"/>
  <c r="BI186" i="6"/>
  <c r="BH186" i="6"/>
  <c r="BG186" i="6"/>
  <c r="BF186" i="6"/>
  <c r="T186" i="6"/>
  <c r="R186" i="6"/>
  <c r="P186" i="6"/>
  <c r="BI184" i="6"/>
  <c r="BH184" i="6"/>
  <c r="BG184" i="6"/>
  <c r="BF184" i="6"/>
  <c r="T184" i="6"/>
  <c r="R184" i="6"/>
  <c r="P184" i="6"/>
  <c r="BI182" i="6"/>
  <c r="BH182" i="6"/>
  <c r="BG182" i="6"/>
  <c r="BF182" i="6"/>
  <c r="T182" i="6"/>
  <c r="R182" i="6"/>
  <c r="P182" i="6"/>
  <c r="BI180" i="6"/>
  <c r="BH180" i="6"/>
  <c r="BG180" i="6"/>
  <c r="BF180" i="6"/>
  <c r="T180" i="6"/>
  <c r="R180" i="6"/>
  <c r="P180" i="6"/>
  <c r="BI178" i="6"/>
  <c r="BH178" i="6"/>
  <c r="BG178" i="6"/>
  <c r="BF178" i="6"/>
  <c r="T178" i="6"/>
  <c r="R178" i="6"/>
  <c r="P178" i="6"/>
  <c r="BI176" i="6"/>
  <c r="BH176" i="6"/>
  <c r="BG176" i="6"/>
  <c r="BF176" i="6"/>
  <c r="T176" i="6"/>
  <c r="R176" i="6"/>
  <c r="P176" i="6"/>
  <c r="BI174" i="6"/>
  <c r="BH174" i="6"/>
  <c r="BG174" i="6"/>
  <c r="BF174" i="6"/>
  <c r="T174" i="6"/>
  <c r="R174" i="6"/>
  <c r="P174" i="6"/>
  <c r="BI172" i="6"/>
  <c r="BH172" i="6"/>
  <c r="BG172" i="6"/>
  <c r="BF172" i="6"/>
  <c r="T172" i="6"/>
  <c r="R172" i="6"/>
  <c r="P172" i="6"/>
  <c r="BI170" i="6"/>
  <c r="BH170" i="6"/>
  <c r="BG170" i="6"/>
  <c r="BF170" i="6"/>
  <c r="T170" i="6"/>
  <c r="R170" i="6"/>
  <c r="P170" i="6"/>
  <c r="BI168" i="6"/>
  <c r="BH168" i="6"/>
  <c r="BG168" i="6"/>
  <c r="BF168" i="6"/>
  <c r="T168" i="6"/>
  <c r="R168" i="6"/>
  <c r="P168" i="6"/>
  <c r="BI166" i="6"/>
  <c r="BH166" i="6"/>
  <c r="BG166" i="6"/>
  <c r="BF166" i="6"/>
  <c r="T166" i="6"/>
  <c r="R166" i="6"/>
  <c r="P166" i="6"/>
  <c r="BI164" i="6"/>
  <c r="BH164" i="6"/>
  <c r="BG164" i="6"/>
  <c r="BF164" i="6"/>
  <c r="T164" i="6"/>
  <c r="R164" i="6"/>
  <c r="P164" i="6"/>
  <c r="BI162" i="6"/>
  <c r="BH162" i="6"/>
  <c r="BG162" i="6"/>
  <c r="BF162" i="6"/>
  <c r="T162" i="6"/>
  <c r="R162" i="6"/>
  <c r="P162" i="6"/>
  <c r="BI160" i="6"/>
  <c r="BH160" i="6"/>
  <c r="BG160" i="6"/>
  <c r="BF160" i="6"/>
  <c r="T160" i="6"/>
  <c r="R160" i="6"/>
  <c r="P160" i="6"/>
  <c r="BI158" i="6"/>
  <c r="BH158" i="6"/>
  <c r="BG158" i="6"/>
  <c r="BF158" i="6"/>
  <c r="T158" i="6"/>
  <c r="R158" i="6"/>
  <c r="P158" i="6"/>
  <c r="BI156" i="6"/>
  <c r="BH156" i="6"/>
  <c r="BG156" i="6"/>
  <c r="BF156" i="6"/>
  <c r="T156" i="6"/>
  <c r="R156" i="6"/>
  <c r="P156" i="6"/>
  <c r="BI154" i="6"/>
  <c r="BH154" i="6"/>
  <c r="BG154" i="6"/>
  <c r="BF154" i="6"/>
  <c r="T154" i="6"/>
  <c r="R154" i="6"/>
  <c r="P154" i="6"/>
  <c r="BI153" i="6"/>
  <c r="BH153" i="6"/>
  <c r="BG153" i="6"/>
  <c r="BF153" i="6"/>
  <c r="T153" i="6"/>
  <c r="R153" i="6"/>
  <c r="P153" i="6"/>
  <c r="BI152" i="6"/>
  <c r="BH152" i="6"/>
  <c r="BG152" i="6"/>
  <c r="BF152" i="6"/>
  <c r="T152" i="6"/>
  <c r="R152" i="6"/>
  <c r="P152" i="6"/>
  <c r="BI150" i="6"/>
  <c r="BH150" i="6"/>
  <c r="BG150" i="6"/>
  <c r="BF150" i="6"/>
  <c r="T150" i="6"/>
  <c r="R150" i="6"/>
  <c r="P150" i="6"/>
  <c r="BI148" i="6"/>
  <c r="BH148" i="6"/>
  <c r="BG148" i="6"/>
  <c r="BF148" i="6"/>
  <c r="T148" i="6"/>
  <c r="R148" i="6"/>
  <c r="P148" i="6"/>
  <c r="BI146" i="6"/>
  <c r="BH146" i="6"/>
  <c r="BG146" i="6"/>
  <c r="BF146" i="6"/>
  <c r="T146" i="6"/>
  <c r="R146" i="6"/>
  <c r="P146" i="6"/>
  <c r="BI144" i="6"/>
  <c r="BH144" i="6"/>
  <c r="BG144" i="6"/>
  <c r="BF144" i="6"/>
  <c r="T144" i="6"/>
  <c r="R144" i="6"/>
  <c r="P144" i="6"/>
  <c r="BI142" i="6"/>
  <c r="BH142" i="6"/>
  <c r="BG142" i="6"/>
  <c r="BF142" i="6"/>
  <c r="T142" i="6"/>
  <c r="R142" i="6"/>
  <c r="P142" i="6"/>
  <c r="BI140" i="6"/>
  <c r="BH140" i="6"/>
  <c r="BG140" i="6"/>
  <c r="BF140" i="6"/>
  <c r="T140" i="6"/>
  <c r="R140" i="6"/>
  <c r="P140" i="6"/>
  <c r="BI138" i="6"/>
  <c r="BH138" i="6"/>
  <c r="BG138" i="6"/>
  <c r="BF138" i="6"/>
  <c r="T138" i="6"/>
  <c r="R138" i="6"/>
  <c r="P138" i="6"/>
  <c r="BI136" i="6"/>
  <c r="BH136" i="6"/>
  <c r="BG136" i="6"/>
  <c r="BF136" i="6"/>
  <c r="T136" i="6"/>
  <c r="R136" i="6"/>
  <c r="P136" i="6"/>
  <c r="BI134" i="6"/>
  <c r="BH134" i="6"/>
  <c r="BG134" i="6"/>
  <c r="BF134" i="6"/>
  <c r="T134" i="6"/>
  <c r="R134" i="6"/>
  <c r="P134" i="6"/>
  <c r="BI132" i="6"/>
  <c r="BH132" i="6"/>
  <c r="BG132" i="6"/>
  <c r="BF132" i="6"/>
  <c r="T132" i="6"/>
  <c r="R132" i="6"/>
  <c r="P132" i="6"/>
  <c r="BI130" i="6"/>
  <c r="BH130" i="6"/>
  <c r="BG130" i="6"/>
  <c r="BF130" i="6"/>
  <c r="T130" i="6"/>
  <c r="R130" i="6"/>
  <c r="P130" i="6"/>
  <c r="BI128" i="6"/>
  <c r="BH128" i="6"/>
  <c r="BG128" i="6"/>
  <c r="BF128" i="6"/>
  <c r="T128" i="6"/>
  <c r="R128" i="6"/>
  <c r="P128" i="6"/>
  <c r="BI127" i="6"/>
  <c r="BH127" i="6"/>
  <c r="BG127" i="6"/>
  <c r="BF127" i="6"/>
  <c r="T127" i="6"/>
  <c r="R127" i="6"/>
  <c r="P127" i="6"/>
  <c r="BI126" i="6"/>
  <c r="BH126" i="6"/>
  <c r="BG126" i="6"/>
  <c r="BF126" i="6"/>
  <c r="T126" i="6"/>
  <c r="R126" i="6"/>
  <c r="P126" i="6"/>
  <c r="BI124" i="6"/>
  <c r="BH124" i="6"/>
  <c r="BG124" i="6"/>
  <c r="BF124" i="6"/>
  <c r="T124" i="6"/>
  <c r="R124" i="6"/>
  <c r="P124" i="6"/>
  <c r="BI122" i="6"/>
  <c r="BH122" i="6"/>
  <c r="BG122" i="6"/>
  <c r="BF122" i="6"/>
  <c r="T122" i="6"/>
  <c r="R122" i="6"/>
  <c r="P122" i="6"/>
  <c r="BI120" i="6"/>
  <c r="BH120" i="6"/>
  <c r="BG120" i="6"/>
  <c r="BF120" i="6"/>
  <c r="T120" i="6"/>
  <c r="R120" i="6"/>
  <c r="P120" i="6"/>
  <c r="BI118" i="6"/>
  <c r="BH118" i="6"/>
  <c r="BG118" i="6"/>
  <c r="BF118" i="6"/>
  <c r="T118" i="6"/>
  <c r="R118" i="6"/>
  <c r="P118" i="6"/>
  <c r="BI116" i="6"/>
  <c r="BH116" i="6"/>
  <c r="BG116" i="6"/>
  <c r="BF116" i="6"/>
  <c r="T116" i="6"/>
  <c r="R116" i="6"/>
  <c r="P116" i="6"/>
  <c r="BI114" i="6"/>
  <c r="BH114" i="6"/>
  <c r="BG114" i="6"/>
  <c r="BF114" i="6"/>
  <c r="T114" i="6"/>
  <c r="R114" i="6"/>
  <c r="P114" i="6"/>
  <c r="BI112" i="6"/>
  <c r="BH112" i="6"/>
  <c r="BG112" i="6"/>
  <c r="BF112" i="6"/>
  <c r="T112" i="6"/>
  <c r="R112" i="6"/>
  <c r="P112" i="6"/>
  <c r="BI110" i="6"/>
  <c r="BH110" i="6"/>
  <c r="BG110" i="6"/>
  <c r="BF110" i="6"/>
  <c r="T110" i="6"/>
  <c r="R110" i="6"/>
  <c r="P110" i="6"/>
  <c r="BI108" i="6"/>
  <c r="BH108" i="6"/>
  <c r="BG108" i="6"/>
  <c r="BF108" i="6"/>
  <c r="T108" i="6"/>
  <c r="R108" i="6"/>
  <c r="P108" i="6"/>
  <c r="BI106" i="6"/>
  <c r="BH106" i="6"/>
  <c r="BG106" i="6"/>
  <c r="BF106" i="6"/>
  <c r="T106" i="6"/>
  <c r="R106" i="6"/>
  <c r="P106" i="6"/>
  <c r="BI104" i="6"/>
  <c r="BH104" i="6"/>
  <c r="BG104" i="6"/>
  <c r="BF104" i="6"/>
  <c r="T104" i="6"/>
  <c r="R104" i="6"/>
  <c r="P104" i="6"/>
  <c r="BI102" i="6"/>
  <c r="BH102" i="6"/>
  <c r="BG102" i="6"/>
  <c r="BF102" i="6"/>
  <c r="T102" i="6"/>
  <c r="R102" i="6"/>
  <c r="P102" i="6"/>
  <c r="BI100" i="6"/>
  <c r="BH100" i="6"/>
  <c r="BG100" i="6"/>
  <c r="BF100" i="6"/>
  <c r="T100" i="6"/>
  <c r="R100" i="6"/>
  <c r="P100" i="6"/>
  <c r="BI99" i="6"/>
  <c r="BH99" i="6"/>
  <c r="BG99" i="6"/>
  <c r="BF99" i="6"/>
  <c r="T99" i="6"/>
  <c r="R99" i="6"/>
  <c r="P99" i="6"/>
  <c r="BI98" i="6"/>
  <c r="BH98" i="6"/>
  <c r="BG98" i="6"/>
  <c r="BF98" i="6"/>
  <c r="T98" i="6"/>
  <c r="R98" i="6"/>
  <c r="P98" i="6"/>
  <c r="BI97" i="6"/>
  <c r="BH97" i="6"/>
  <c r="BG97" i="6"/>
  <c r="BF97" i="6"/>
  <c r="T97" i="6"/>
  <c r="R97" i="6"/>
  <c r="P97" i="6"/>
  <c r="J91" i="6"/>
  <c r="F91" i="6"/>
  <c r="F89" i="6"/>
  <c r="E87" i="6"/>
  <c r="J58" i="6"/>
  <c r="F58" i="6"/>
  <c r="F56" i="6"/>
  <c r="E54" i="6"/>
  <c r="J26" i="6"/>
  <c r="E26" i="6"/>
  <c r="J59" i="6" s="1"/>
  <c r="J25" i="6"/>
  <c r="J20" i="6"/>
  <c r="E20" i="6"/>
  <c r="F92" i="6" s="1"/>
  <c r="J19" i="6"/>
  <c r="J14" i="6"/>
  <c r="J89" i="6" s="1"/>
  <c r="E7" i="6"/>
  <c r="E83" i="6" s="1"/>
  <c r="J39" i="5"/>
  <c r="J38" i="5"/>
  <c r="AY59" i="1"/>
  <c r="J37" i="5"/>
  <c r="AX59" i="1"/>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4" i="5"/>
  <c r="BH144" i="5"/>
  <c r="BG144" i="5"/>
  <c r="BF144" i="5"/>
  <c r="T144" i="5"/>
  <c r="R144" i="5"/>
  <c r="P144" i="5"/>
  <c r="BI143" i="5"/>
  <c r="BH143" i="5"/>
  <c r="BG143" i="5"/>
  <c r="BF143" i="5"/>
  <c r="T143" i="5"/>
  <c r="R143" i="5"/>
  <c r="P143" i="5"/>
  <c r="BI142" i="5"/>
  <c r="BH142" i="5"/>
  <c r="BG142" i="5"/>
  <c r="BF142" i="5"/>
  <c r="T142" i="5"/>
  <c r="R142" i="5"/>
  <c r="P142"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6" i="5"/>
  <c r="BH136" i="5"/>
  <c r="BG136" i="5"/>
  <c r="BF136" i="5"/>
  <c r="T136" i="5"/>
  <c r="R136" i="5"/>
  <c r="P136" i="5"/>
  <c r="BI135" i="5"/>
  <c r="BH135" i="5"/>
  <c r="BG135" i="5"/>
  <c r="BF135" i="5"/>
  <c r="T135" i="5"/>
  <c r="R135" i="5"/>
  <c r="P135" i="5"/>
  <c r="BI134" i="5"/>
  <c r="BH134" i="5"/>
  <c r="BG134" i="5"/>
  <c r="BF134" i="5"/>
  <c r="T134" i="5"/>
  <c r="R134" i="5"/>
  <c r="P134"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BI124" i="5"/>
  <c r="BH124" i="5"/>
  <c r="BG124" i="5"/>
  <c r="BF124" i="5"/>
  <c r="T124" i="5"/>
  <c r="R124" i="5"/>
  <c r="P124" i="5"/>
  <c r="BI123" i="5"/>
  <c r="BH123" i="5"/>
  <c r="BG123" i="5"/>
  <c r="BF123" i="5"/>
  <c r="T123" i="5"/>
  <c r="R123" i="5"/>
  <c r="P123" i="5"/>
  <c r="BI122" i="5"/>
  <c r="BH122" i="5"/>
  <c r="BG122" i="5"/>
  <c r="BF122" i="5"/>
  <c r="T122" i="5"/>
  <c r="R122" i="5"/>
  <c r="P122" i="5"/>
  <c r="BI121" i="5"/>
  <c r="BH121" i="5"/>
  <c r="BG121" i="5"/>
  <c r="BF121" i="5"/>
  <c r="T121" i="5"/>
  <c r="R121" i="5"/>
  <c r="P121" i="5"/>
  <c r="BI120" i="5"/>
  <c r="BH120" i="5"/>
  <c r="BG120" i="5"/>
  <c r="BF120" i="5"/>
  <c r="T120" i="5"/>
  <c r="R120" i="5"/>
  <c r="P120" i="5"/>
  <c r="BI119" i="5"/>
  <c r="BH119" i="5"/>
  <c r="BG119" i="5"/>
  <c r="BF119" i="5"/>
  <c r="T119" i="5"/>
  <c r="R119" i="5"/>
  <c r="P119" i="5"/>
  <c r="BI118" i="5"/>
  <c r="BH118" i="5"/>
  <c r="BG118" i="5"/>
  <c r="BF118" i="5"/>
  <c r="T118" i="5"/>
  <c r="R118" i="5"/>
  <c r="P118" i="5"/>
  <c r="BI117" i="5"/>
  <c r="BH117" i="5"/>
  <c r="BG117" i="5"/>
  <c r="BF117" i="5"/>
  <c r="T117" i="5"/>
  <c r="R117" i="5"/>
  <c r="P117" i="5"/>
  <c r="BI116" i="5"/>
  <c r="BH116" i="5"/>
  <c r="BG116" i="5"/>
  <c r="BF116" i="5"/>
  <c r="T116" i="5"/>
  <c r="R116" i="5"/>
  <c r="P116" i="5"/>
  <c r="BI115" i="5"/>
  <c r="BH115" i="5"/>
  <c r="BG115" i="5"/>
  <c r="BF115" i="5"/>
  <c r="T115" i="5"/>
  <c r="R115" i="5"/>
  <c r="P115" i="5"/>
  <c r="BI114" i="5"/>
  <c r="BH114" i="5"/>
  <c r="BG114" i="5"/>
  <c r="BF114" i="5"/>
  <c r="T114" i="5"/>
  <c r="R114" i="5"/>
  <c r="P114" i="5"/>
  <c r="BI113" i="5"/>
  <c r="BH113" i="5"/>
  <c r="BG113" i="5"/>
  <c r="BF113" i="5"/>
  <c r="T113" i="5"/>
  <c r="R113" i="5"/>
  <c r="P113" i="5"/>
  <c r="BI112" i="5"/>
  <c r="BH112" i="5"/>
  <c r="BG112" i="5"/>
  <c r="BF112" i="5"/>
  <c r="T112" i="5"/>
  <c r="R112" i="5"/>
  <c r="P112" i="5"/>
  <c r="BI111" i="5"/>
  <c r="BH111" i="5"/>
  <c r="BG111" i="5"/>
  <c r="BF111" i="5"/>
  <c r="T111" i="5"/>
  <c r="R111" i="5"/>
  <c r="P111" i="5"/>
  <c r="BI110" i="5"/>
  <c r="BH110" i="5"/>
  <c r="BG110" i="5"/>
  <c r="BF110" i="5"/>
  <c r="T110" i="5"/>
  <c r="R110" i="5"/>
  <c r="P110" i="5"/>
  <c r="BI108" i="5"/>
  <c r="BH108" i="5"/>
  <c r="BG108" i="5"/>
  <c r="BF108" i="5"/>
  <c r="T108" i="5"/>
  <c r="R108" i="5"/>
  <c r="P108" i="5"/>
  <c r="BI107" i="5"/>
  <c r="BH107" i="5"/>
  <c r="BG107" i="5"/>
  <c r="BF107" i="5"/>
  <c r="T107" i="5"/>
  <c r="R107" i="5"/>
  <c r="P107" i="5"/>
  <c r="BI106" i="5"/>
  <c r="BH106" i="5"/>
  <c r="BG106" i="5"/>
  <c r="BF106" i="5"/>
  <c r="T106" i="5"/>
  <c r="R106" i="5"/>
  <c r="P106" i="5"/>
  <c r="BI105" i="5"/>
  <c r="BH105" i="5"/>
  <c r="BG105" i="5"/>
  <c r="BF105" i="5"/>
  <c r="T105" i="5"/>
  <c r="R105" i="5"/>
  <c r="P105" i="5"/>
  <c r="BI104" i="5"/>
  <c r="BH104" i="5"/>
  <c r="BG104" i="5"/>
  <c r="BF104" i="5"/>
  <c r="T104" i="5"/>
  <c r="R104" i="5"/>
  <c r="P104" i="5"/>
  <c r="BI103" i="5"/>
  <c r="BH103" i="5"/>
  <c r="BG103" i="5"/>
  <c r="BF103" i="5"/>
  <c r="T103" i="5"/>
  <c r="R103" i="5"/>
  <c r="P103" i="5"/>
  <c r="BI102" i="5"/>
  <c r="BH102" i="5"/>
  <c r="BG102" i="5"/>
  <c r="BF102" i="5"/>
  <c r="T102" i="5"/>
  <c r="R102" i="5"/>
  <c r="P102" i="5"/>
  <c r="BI101" i="5"/>
  <c r="BH101" i="5"/>
  <c r="BG101" i="5"/>
  <c r="BF101" i="5"/>
  <c r="T101" i="5"/>
  <c r="R101" i="5"/>
  <c r="P101" i="5"/>
  <c r="BI99" i="5"/>
  <c r="BH99" i="5"/>
  <c r="BG99" i="5"/>
  <c r="BF99" i="5"/>
  <c r="T99" i="5"/>
  <c r="R99" i="5"/>
  <c r="P99" i="5"/>
  <c r="BI98" i="5"/>
  <c r="BH98" i="5"/>
  <c r="BG98" i="5"/>
  <c r="BF98" i="5"/>
  <c r="T98" i="5"/>
  <c r="R98" i="5"/>
  <c r="P98" i="5"/>
  <c r="BI97" i="5"/>
  <c r="BH97" i="5"/>
  <c r="BG97" i="5"/>
  <c r="BF97" i="5"/>
  <c r="T97" i="5"/>
  <c r="R97" i="5"/>
  <c r="P97" i="5"/>
  <c r="BI96" i="5"/>
  <c r="BH96" i="5"/>
  <c r="BG96" i="5"/>
  <c r="BF96" i="5"/>
  <c r="T96" i="5"/>
  <c r="R96" i="5"/>
  <c r="P96" i="5"/>
  <c r="BI95" i="5"/>
  <c r="BH95" i="5"/>
  <c r="BG95" i="5"/>
  <c r="BF95" i="5"/>
  <c r="T95" i="5"/>
  <c r="R95" i="5"/>
  <c r="P95" i="5"/>
  <c r="BI94" i="5"/>
  <c r="BH94" i="5"/>
  <c r="BG94" i="5"/>
  <c r="BF94" i="5"/>
  <c r="T94" i="5"/>
  <c r="R94" i="5"/>
  <c r="P94" i="5"/>
  <c r="BI93" i="5"/>
  <c r="BH93" i="5"/>
  <c r="BG93" i="5"/>
  <c r="BF93" i="5"/>
  <c r="T93" i="5"/>
  <c r="R93" i="5"/>
  <c r="P93" i="5"/>
  <c r="J87" i="5"/>
  <c r="F87" i="5"/>
  <c r="F85" i="5"/>
  <c r="E83" i="5"/>
  <c r="J58" i="5"/>
  <c r="F58" i="5"/>
  <c r="F56" i="5"/>
  <c r="E54" i="5"/>
  <c r="J26" i="5"/>
  <c r="E26" i="5"/>
  <c r="J59" i="5" s="1"/>
  <c r="J25" i="5"/>
  <c r="J20" i="5"/>
  <c r="E20" i="5"/>
  <c r="F88" i="5" s="1"/>
  <c r="J19" i="5"/>
  <c r="J14" i="5"/>
  <c r="J56" i="5" s="1"/>
  <c r="E7" i="5"/>
  <c r="E50" i="5"/>
  <c r="J39" i="4"/>
  <c r="J38" i="4"/>
  <c r="AY58" i="1" s="1"/>
  <c r="J37" i="4"/>
  <c r="AX58" i="1"/>
  <c r="BI161" i="4"/>
  <c r="BH161" i="4"/>
  <c r="BG161" i="4"/>
  <c r="BF161" i="4"/>
  <c r="T161" i="4"/>
  <c r="R161" i="4"/>
  <c r="P161" i="4"/>
  <c r="BI160" i="4"/>
  <c r="BH160" i="4"/>
  <c r="BG160" i="4"/>
  <c r="BF160" i="4"/>
  <c r="T160" i="4"/>
  <c r="R160" i="4"/>
  <c r="P160"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3" i="4"/>
  <c r="BH153" i="4"/>
  <c r="BG153" i="4"/>
  <c r="BF153" i="4"/>
  <c r="T153" i="4"/>
  <c r="R153" i="4"/>
  <c r="P153" i="4"/>
  <c r="BI152" i="4"/>
  <c r="BH152" i="4"/>
  <c r="BG152" i="4"/>
  <c r="BF152" i="4"/>
  <c r="T152" i="4"/>
  <c r="R152" i="4"/>
  <c r="P152"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BI122" i="4"/>
  <c r="BH122" i="4"/>
  <c r="BG122" i="4"/>
  <c r="BF122" i="4"/>
  <c r="T122" i="4"/>
  <c r="R122" i="4"/>
  <c r="P122" i="4"/>
  <c r="BI121" i="4"/>
  <c r="BH121" i="4"/>
  <c r="BG121" i="4"/>
  <c r="BF121" i="4"/>
  <c r="T121" i="4"/>
  <c r="R121" i="4"/>
  <c r="P121" i="4"/>
  <c r="BI120" i="4"/>
  <c r="BH120" i="4"/>
  <c r="BG120" i="4"/>
  <c r="BF120" i="4"/>
  <c r="T120" i="4"/>
  <c r="R120" i="4"/>
  <c r="P120" i="4"/>
  <c r="BI119" i="4"/>
  <c r="BH119" i="4"/>
  <c r="BG119" i="4"/>
  <c r="BF119" i="4"/>
  <c r="T119" i="4"/>
  <c r="R119" i="4"/>
  <c r="P119" i="4"/>
  <c r="BI118" i="4"/>
  <c r="BH118" i="4"/>
  <c r="BG118" i="4"/>
  <c r="BF118" i="4"/>
  <c r="T118" i="4"/>
  <c r="R118" i="4"/>
  <c r="P118" i="4"/>
  <c r="BI117" i="4"/>
  <c r="BH117" i="4"/>
  <c r="BG117" i="4"/>
  <c r="BF117" i="4"/>
  <c r="T117" i="4"/>
  <c r="R117" i="4"/>
  <c r="P117" i="4"/>
  <c r="BI116" i="4"/>
  <c r="BH116" i="4"/>
  <c r="BG116" i="4"/>
  <c r="BF116" i="4"/>
  <c r="T116" i="4"/>
  <c r="R116" i="4"/>
  <c r="P116" i="4"/>
  <c r="BI115" i="4"/>
  <c r="BH115" i="4"/>
  <c r="BG115" i="4"/>
  <c r="BF115" i="4"/>
  <c r="T115" i="4"/>
  <c r="R115" i="4"/>
  <c r="P115" i="4"/>
  <c r="BI114" i="4"/>
  <c r="BH114" i="4"/>
  <c r="BG114" i="4"/>
  <c r="BF114" i="4"/>
  <c r="T114" i="4"/>
  <c r="R114" i="4"/>
  <c r="P114" i="4"/>
  <c r="BI113" i="4"/>
  <c r="BH113" i="4"/>
  <c r="BG113" i="4"/>
  <c r="BF113" i="4"/>
  <c r="T113" i="4"/>
  <c r="R113" i="4"/>
  <c r="P113" i="4"/>
  <c r="BI112" i="4"/>
  <c r="BH112" i="4"/>
  <c r="BG112" i="4"/>
  <c r="BF112" i="4"/>
  <c r="T112" i="4"/>
  <c r="R112" i="4"/>
  <c r="P112" i="4"/>
  <c r="BI111" i="4"/>
  <c r="BH111" i="4"/>
  <c r="BG111" i="4"/>
  <c r="BF111" i="4"/>
  <c r="T111" i="4"/>
  <c r="R111" i="4"/>
  <c r="P111" i="4"/>
  <c r="BI110" i="4"/>
  <c r="BH110" i="4"/>
  <c r="BG110" i="4"/>
  <c r="BF110" i="4"/>
  <c r="T110" i="4"/>
  <c r="R110" i="4"/>
  <c r="P110" i="4"/>
  <c r="BI109" i="4"/>
  <c r="BH109" i="4"/>
  <c r="BG109" i="4"/>
  <c r="BF109" i="4"/>
  <c r="T109" i="4"/>
  <c r="R109" i="4"/>
  <c r="P109" i="4"/>
  <c r="BI108" i="4"/>
  <c r="BH108" i="4"/>
  <c r="BG108" i="4"/>
  <c r="BF108" i="4"/>
  <c r="T108" i="4"/>
  <c r="R108" i="4"/>
  <c r="P108" i="4"/>
  <c r="BI107" i="4"/>
  <c r="BH107" i="4"/>
  <c r="BG107" i="4"/>
  <c r="BF107" i="4"/>
  <c r="T107" i="4"/>
  <c r="R107" i="4"/>
  <c r="P107" i="4"/>
  <c r="BI106" i="4"/>
  <c r="BH106" i="4"/>
  <c r="BG106" i="4"/>
  <c r="BF106" i="4"/>
  <c r="T106" i="4"/>
  <c r="R106" i="4"/>
  <c r="P106" i="4"/>
  <c r="BI105" i="4"/>
  <c r="BH105" i="4"/>
  <c r="BG105" i="4"/>
  <c r="BF105" i="4"/>
  <c r="T105" i="4"/>
  <c r="R105" i="4"/>
  <c r="P105" i="4"/>
  <c r="BI104" i="4"/>
  <c r="BH104" i="4"/>
  <c r="BG104" i="4"/>
  <c r="BF104" i="4"/>
  <c r="T104" i="4"/>
  <c r="R104" i="4"/>
  <c r="P104" i="4"/>
  <c r="BI103" i="4"/>
  <c r="BH103" i="4"/>
  <c r="BG103" i="4"/>
  <c r="BF103" i="4"/>
  <c r="T103" i="4"/>
  <c r="R103" i="4"/>
  <c r="P103" i="4"/>
  <c r="BI102" i="4"/>
  <c r="BH102" i="4"/>
  <c r="BG102" i="4"/>
  <c r="BF102" i="4"/>
  <c r="T102" i="4"/>
  <c r="R102" i="4"/>
  <c r="P102" i="4"/>
  <c r="BI101" i="4"/>
  <c r="BH101" i="4"/>
  <c r="BG101" i="4"/>
  <c r="BF101" i="4"/>
  <c r="T101" i="4"/>
  <c r="R101" i="4"/>
  <c r="P101" i="4"/>
  <c r="BI100" i="4"/>
  <c r="BH100" i="4"/>
  <c r="BG100" i="4"/>
  <c r="BF100" i="4"/>
  <c r="T100" i="4"/>
  <c r="R100" i="4"/>
  <c r="P100" i="4"/>
  <c r="BI99" i="4"/>
  <c r="BH99" i="4"/>
  <c r="BG99" i="4"/>
  <c r="BF99" i="4"/>
  <c r="T99" i="4"/>
  <c r="R99" i="4"/>
  <c r="P99" i="4"/>
  <c r="BI98" i="4"/>
  <c r="BH98" i="4"/>
  <c r="BG98" i="4"/>
  <c r="BF98" i="4"/>
  <c r="T98" i="4"/>
  <c r="R98" i="4"/>
  <c r="P98" i="4"/>
  <c r="BI97" i="4"/>
  <c r="BH97" i="4"/>
  <c r="BG97" i="4"/>
  <c r="BF97" i="4"/>
  <c r="T97" i="4"/>
  <c r="R97" i="4"/>
  <c r="P97" i="4"/>
  <c r="BI96" i="4"/>
  <c r="BH96" i="4"/>
  <c r="BG96" i="4"/>
  <c r="BF96" i="4"/>
  <c r="T96" i="4"/>
  <c r="R96" i="4"/>
  <c r="P96" i="4"/>
  <c r="BI95" i="4"/>
  <c r="BH95" i="4"/>
  <c r="BG95" i="4"/>
  <c r="BF95" i="4"/>
  <c r="T95" i="4"/>
  <c r="R95" i="4"/>
  <c r="P95" i="4"/>
  <c r="BI94" i="4"/>
  <c r="BH94" i="4"/>
  <c r="BG94" i="4"/>
  <c r="BF94" i="4"/>
  <c r="T94" i="4"/>
  <c r="R94" i="4"/>
  <c r="P94" i="4"/>
  <c r="BI93" i="4"/>
  <c r="BH93" i="4"/>
  <c r="BG93" i="4"/>
  <c r="BF93" i="4"/>
  <c r="T93" i="4"/>
  <c r="R93" i="4"/>
  <c r="P93" i="4"/>
  <c r="BI92" i="4"/>
  <c r="BH92" i="4"/>
  <c r="BG92" i="4"/>
  <c r="BF92" i="4"/>
  <c r="T92" i="4"/>
  <c r="R92" i="4"/>
  <c r="P92" i="4"/>
  <c r="BI91" i="4"/>
  <c r="BH91" i="4"/>
  <c r="BG91" i="4"/>
  <c r="BF91" i="4"/>
  <c r="T91" i="4"/>
  <c r="R91" i="4"/>
  <c r="P91" i="4"/>
  <c r="BI90" i="4"/>
  <c r="BH90" i="4"/>
  <c r="BG90" i="4"/>
  <c r="BF90" i="4"/>
  <c r="T90" i="4"/>
  <c r="R90" i="4"/>
  <c r="P90" i="4"/>
  <c r="BI89" i="4"/>
  <c r="BH89" i="4"/>
  <c r="BG89" i="4"/>
  <c r="BF89" i="4"/>
  <c r="T89" i="4"/>
  <c r="R89" i="4"/>
  <c r="P89" i="4"/>
  <c r="BI88" i="4"/>
  <c r="BH88" i="4"/>
  <c r="BG88" i="4"/>
  <c r="BF88" i="4"/>
  <c r="T88" i="4"/>
  <c r="R88" i="4"/>
  <c r="P88" i="4"/>
  <c r="J82" i="4"/>
  <c r="F82" i="4"/>
  <c r="F80" i="4"/>
  <c r="E78" i="4"/>
  <c r="J58" i="4"/>
  <c r="F58" i="4"/>
  <c r="F56" i="4"/>
  <c r="E54" i="4"/>
  <c r="J26" i="4"/>
  <c r="E26" i="4"/>
  <c r="J83" i="4"/>
  <c r="J25" i="4"/>
  <c r="J20" i="4"/>
  <c r="E20" i="4"/>
  <c r="F59" i="4"/>
  <c r="J19" i="4"/>
  <c r="J14" i="4"/>
  <c r="J80" i="4"/>
  <c r="E7" i="4"/>
  <c r="E74" i="4" s="1"/>
  <c r="J39" i="3"/>
  <c r="J38" i="3"/>
  <c r="AY57" i="1"/>
  <c r="J37" i="3"/>
  <c r="AX57" i="1"/>
  <c r="BI340" i="3"/>
  <c r="BH340" i="3"/>
  <c r="BG340" i="3"/>
  <c r="BF340" i="3"/>
  <c r="T340" i="3"/>
  <c r="R340" i="3"/>
  <c r="P340" i="3"/>
  <c r="BI338" i="3"/>
  <c r="BH338" i="3"/>
  <c r="BG338" i="3"/>
  <c r="BF338" i="3"/>
  <c r="T338" i="3"/>
  <c r="R338" i="3"/>
  <c r="P338" i="3"/>
  <c r="BI336" i="3"/>
  <c r="BH336" i="3"/>
  <c r="BG336" i="3"/>
  <c r="BF336" i="3"/>
  <c r="T336" i="3"/>
  <c r="R336" i="3"/>
  <c r="P336" i="3"/>
  <c r="BI334" i="3"/>
  <c r="BH334" i="3"/>
  <c r="BG334" i="3"/>
  <c r="BF334" i="3"/>
  <c r="T334" i="3"/>
  <c r="R334" i="3"/>
  <c r="P334" i="3"/>
  <c r="BI332" i="3"/>
  <c r="BH332" i="3"/>
  <c r="BG332" i="3"/>
  <c r="BF332" i="3"/>
  <c r="T332" i="3"/>
  <c r="R332" i="3"/>
  <c r="P332" i="3"/>
  <c r="BI330" i="3"/>
  <c r="BH330" i="3"/>
  <c r="BG330" i="3"/>
  <c r="BF330" i="3"/>
  <c r="T330" i="3"/>
  <c r="R330" i="3"/>
  <c r="P330" i="3"/>
  <c r="BI328" i="3"/>
  <c r="BH328" i="3"/>
  <c r="BG328" i="3"/>
  <c r="BF328" i="3"/>
  <c r="T328" i="3"/>
  <c r="R328" i="3"/>
  <c r="P328" i="3"/>
  <c r="BI326" i="3"/>
  <c r="BH326" i="3"/>
  <c r="BG326" i="3"/>
  <c r="BF326" i="3"/>
  <c r="T326" i="3"/>
  <c r="R326" i="3"/>
  <c r="P326" i="3"/>
  <c r="BI324" i="3"/>
  <c r="BH324" i="3"/>
  <c r="BG324" i="3"/>
  <c r="BF324" i="3"/>
  <c r="T324" i="3"/>
  <c r="R324" i="3"/>
  <c r="P324" i="3"/>
  <c r="BI322" i="3"/>
  <c r="BH322" i="3"/>
  <c r="BG322" i="3"/>
  <c r="BF322" i="3"/>
  <c r="T322" i="3"/>
  <c r="R322" i="3"/>
  <c r="P322" i="3"/>
  <c r="BI320" i="3"/>
  <c r="BH320" i="3"/>
  <c r="BG320" i="3"/>
  <c r="BF320" i="3"/>
  <c r="T320" i="3"/>
  <c r="R320" i="3"/>
  <c r="P320" i="3"/>
  <c r="BI318" i="3"/>
  <c r="BH318" i="3"/>
  <c r="BG318" i="3"/>
  <c r="BF318" i="3"/>
  <c r="T318" i="3"/>
  <c r="R318" i="3"/>
  <c r="P318" i="3"/>
  <c r="BI317" i="3"/>
  <c r="BH317" i="3"/>
  <c r="BG317" i="3"/>
  <c r="BF317" i="3"/>
  <c r="T317" i="3"/>
  <c r="R317" i="3"/>
  <c r="P317" i="3"/>
  <c r="BI315" i="3"/>
  <c r="BH315" i="3"/>
  <c r="BG315" i="3"/>
  <c r="BF315" i="3"/>
  <c r="T315" i="3"/>
  <c r="R315" i="3"/>
  <c r="P315" i="3"/>
  <c r="BI313" i="3"/>
  <c r="BH313" i="3"/>
  <c r="BG313" i="3"/>
  <c r="BF313" i="3"/>
  <c r="T313" i="3"/>
  <c r="R313" i="3"/>
  <c r="P313" i="3"/>
  <c r="BI311" i="3"/>
  <c r="BH311" i="3"/>
  <c r="BG311" i="3"/>
  <c r="BF311" i="3"/>
  <c r="T311" i="3"/>
  <c r="R311" i="3"/>
  <c r="P311" i="3"/>
  <c r="BI309" i="3"/>
  <c r="BH309" i="3"/>
  <c r="BG309" i="3"/>
  <c r="BF309" i="3"/>
  <c r="T309" i="3"/>
  <c r="R309" i="3"/>
  <c r="P309" i="3"/>
  <c r="BI307" i="3"/>
  <c r="BH307" i="3"/>
  <c r="BG307" i="3"/>
  <c r="BF307" i="3"/>
  <c r="T307" i="3"/>
  <c r="R307" i="3"/>
  <c r="P307" i="3"/>
  <c r="BI305" i="3"/>
  <c r="BH305" i="3"/>
  <c r="BG305" i="3"/>
  <c r="BF305" i="3"/>
  <c r="T305" i="3"/>
  <c r="R305" i="3"/>
  <c r="P305" i="3"/>
  <c r="BI303" i="3"/>
  <c r="BH303" i="3"/>
  <c r="BG303" i="3"/>
  <c r="BF303" i="3"/>
  <c r="T303" i="3"/>
  <c r="R303" i="3"/>
  <c r="P303" i="3"/>
  <c r="BI301" i="3"/>
  <c r="BH301" i="3"/>
  <c r="BG301" i="3"/>
  <c r="BF301" i="3"/>
  <c r="T301" i="3"/>
  <c r="R301" i="3"/>
  <c r="P301" i="3"/>
  <c r="BI299" i="3"/>
  <c r="BH299" i="3"/>
  <c r="BG299" i="3"/>
  <c r="BF299" i="3"/>
  <c r="T299" i="3"/>
  <c r="R299" i="3"/>
  <c r="P299" i="3"/>
  <c r="BI297" i="3"/>
  <c r="BH297" i="3"/>
  <c r="BG297" i="3"/>
  <c r="BF297" i="3"/>
  <c r="T297" i="3"/>
  <c r="R297" i="3"/>
  <c r="P297" i="3"/>
  <c r="BI296" i="3"/>
  <c r="BH296" i="3"/>
  <c r="BG296" i="3"/>
  <c r="BF296" i="3"/>
  <c r="T296" i="3"/>
  <c r="R296" i="3"/>
  <c r="P296" i="3"/>
  <c r="BI295" i="3"/>
  <c r="BH295" i="3"/>
  <c r="BG295" i="3"/>
  <c r="BF295" i="3"/>
  <c r="T295" i="3"/>
  <c r="R295" i="3"/>
  <c r="P295" i="3"/>
  <c r="BI294" i="3"/>
  <c r="BH294" i="3"/>
  <c r="BG294" i="3"/>
  <c r="BF294" i="3"/>
  <c r="T294" i="3"/>
  <c r="R294" i="3"/>
  <c r="P294" i="3"/>
  <c r="BI292" i="3"/>
  <c r="BH292" i="3"/>
  <c r="BG292" i="3"/>
  <c r="BF292" i="3"/>
  <c r="T292" i="3"/>
  <c r="R292" i="3"/>
  <c r="P292" i="3"/>
  <c r="BI290" i="3"/>
  <c r="BH290" i="3"/>
  <c r="BG290" i="3"/>
  <c r="BF290" i="3"/>
  <c r="T290" i="3"/>
  <c r="R290" i="3"/>
  <c r="P290" i="3"/>
  <c r="BI288" i="3"/>
  <c r="BH288" i="3"/>
  <c r="BG288" i="3"/>
  <c r="BF288" i="3"/>
  <c r="T288" i="3"/>
  <c r="R288" i="3"/>
  <c r="P288" i="3"/>
  <c r="BI286" i="3"/>
  <c r="BH286" i="3"/>
  <c r="BG286" i="3"/>
  <c r="BF286" i="3"/>
  <c r="T286" i="3"/>
  <c r="R286" i="3"/>
  <c r="P286" i="3"/>
  <c r="BI284" i="3"/>
  <c r="BH284" i="3"/>
  <c r="BG284" i="3"/>
  <c r="BF284" i="3"/>
  <c r="T284" i="3"/>
  <c r="R284" i="3"/>
  <c r="P284" i="3"/>
  <c r="BI282" i="3"/>
  <c r="BH282" i="3"/>
  <c r="BG282" i="3"/>
  <c r="BF282" i="3"/>
  <c r="T282" i="3"/>
  <c r="R282" i="3"/>
  <c r="P282" i="3"/>
  <c r="BI280" i="3"/>
  <c r="BH280" i="3"/>
  <c r="BG280" i="3"/>
  <c r="BF280" i="3"/>
  <c r="T280" i="3"/>
  <c r="R280" i="3"/>
  <c r="P280" i="3"/>
  <c r="BI278" i="3"/>
  <c r="BH278" i="3"/>
  <c r="BG278" i="3"/>
  <c r="BF278" i="3"/>
  <c r="T278" i="3"/>
  <c r="R278" i="3"/>
  <c r="P278" i="3"/>
  <c r="BI276" i="3"/>
  <c r="BH276" i="3"/>
  <c r="BG276" i="3"/>
  <c r="BF276" i="3"/>
  <c r="T276" i="3"/>
  <c r="R276" i="3"/>
  <c r="P276" i="3"/>
  <c r="BI274" i="3"/>
  <c r="BH274" i="3"/>
  <c r="BG274" i="3"/>
  <c r="BF274" i="3"/>
  <c r="T274" i="3"/>
  <c r="R274" i="3"/>
  <c r="P274" i="3"/>
  <c r="BI272" i="3"/>
  <c r="BH272" i="3"/>
  <c r="BG272" i="3"/>
  <c r="BF272" i="3"/>
  <c r="T272" i="3"/>
  <c r="R272" i="3"/>
  <c r="P272" i="3"/>
  <c r="BI270" i="3"/>
  <c r="BH270" i="3"/>
  <c r="BG270" i="3"/>
  <c r="BF270" i="3"/>
  <c r="T270" i="3"/>
  <c r="R270" i="3"/>
  <c r="P270" i="3"/>
  <c r="BI268" i="3"/>
  <c r="BH268" i="3"/>
  <c r="BG268" i="3"/>
  <c r="BF268" i="3"/>
  <c r="T268" i="3"/>
  <c r="R268" i="3"/>
  <c r="P268" i="3"/>
  <c r="BI266" i="3"/>
  <c r="BH266" i="3"/>
  <c r="BG266" i="3"/>
  <c r="BF266" i="3"/>
  <c r="T266" i="3"/>
  <c r="R266" i="3"/>
  <c r="P266" i="3"/>
  <c r="BI264" i="3"/>
  <c r="BH264" i="3"/>
  <c r="BG264" i="3"/>
  <c r="BF264" i="3"/>
  <c r="T264" i="3"/>
  <c r="R264" i="3"/>
  <c r="P264" i="3"/>
  <c r="BI262" i="3"/>
  <c r="BH262" i="3"/>
  <c r="BG262" i="3"/>
  <c r="BF262" i="3"/>
  <c r="T262" i="3"/>
  <c r="R262" i="3"/>
  <c r="P262" i="3"/>
  <c r="BI260" i="3"/>
  <c r="BH260" i="3"/>
  <c r="BG260" i="3"/>
  <c r="BF260" i="3"/>
  <c r="T260" i="3"/>
  <c r="R260" i="3"/>
  <c r="P260" i="3"/>
  <c r="BI258" i="3"/>
  <c r="BH258" i="3"/>
  <c r="BG258" i="3"/>
  <c r="BF258" i="3"/>
  <c r="T258" i="3"/>
  <c r="R258" i="3"/>
  <c r="P258" i="3"/>
  <c r="BI256" i="3"/>
  <c r="BH256" i="3"/>
  <c r="BG256" i="3"/>
  <c r="BF256" i="3"/>
  <c r="T256" i="3"/>
  <c r="R256" i="3"/>
  <c r="P256" i="3"/>
  <c r="BI254" i="3"/>
  <c r="BH254" i="3"/>
  <c r="BG254" i="3"/>
  <c r="BF254" i="3"/>
  <c r="T254" i="3"/>
  <c r="R254" i="3"/>
  <c r="P254" i="3"/>
  <c r="BI252" i="3"/>
  <c r="BH252" i="3"/>
  <c r="BG252" i="3"/>
  <c r="BF252" i="3"/>
  <c r="T252" i="3"/>
  <c r="R252" i="3"/>
  <c r="P252" i="3"/>
  <c r="BI250" i="3"/>
  <c r="BH250" i="3"/>
  <c r="BG250" i="3"/>
  <c r="BF250" i="3"/>
  <c r="T250" i="3"/>
  <c r="R250" i="3"/>
  <c r="P250" i="3"/>
  <c r="BI248" i="3"/>
  <c r="BH248" i="3"/>
  <c r="BG248" i="3"/>
  <c r="BF248" i="3"/>
  <c r="T248" i="3"/>
  <c r="R248" i="3"/>
  <c r="P248" i="3"/>
  <c r="BI247" i="3"/>
  <c r="BH247" i="3"/>
  <c r="BG247" i="3"/>
  <c r="BF247" i="3"/>
  <c r="T247" i="3"/>
  <c r="R247" i="3"/>
  <c r="P247" i="3"/>
  <c r="BI246" i="3"/>
  <c r="BH246" i="3"/>
  <c r="BG246" i="3"/>
  <c r="BF246" i="3"/>
  <c r="T246" i="3"/>
  <c r="R246" i="3"/>
  <c r="P246" i="3"/>
  <c r="BI245" i="3"/>
  <c r="BH245" i="3"/>
  <c r="BG245" i="3"/>
  <c r="BF245" i="3"/>
  <c r="T245" i="3"/>
  <c r="R245" i="3"/>
  <c r="P245" i="3"/>
  <c r="BI243" i="3"/>
  <c r="BH243" i="3"/>
  <c r="BG243" i="3"/>
  <c r="BF243" i="3"/>
  <c r="T243" i="3"/>
  <c r="R243" i="3"/>
  <c r="P243" i="3"/>
  <c r="BI241" i="3"/>
  <c r="BH241" i="3"/>
  <c r="BG241" i="3"/>
  <c r="BF241" i="3"/>
  <c r="T241" i="3"/>
  <c r="R241" i="3"/>
  <c r="P241" i="3"/>
  <c r="BI239" i="3"/>
  <c r="BH239" i="3"/>
  <c r="BG239" i="3"/>
  <c r="BF239" i="3"/>
  <c r="T239" i="3"/>
  <c r="R239" i="3"/>
  <c r="P239" i="3"/>
  <c r="BI237" i="3"/>
  <c r="BH237" i="3"/>
  <c r="BG237" i="3"/>
  <c r="BF237" i="3"/>
  <c r="T237" i="3"/>
  <c r="R237" i="3"/>
  <c r="P237" i="3"/>
  <c r="BI235" i="3"/>
  <c r="BH235" i="3"/>
  <c r="BG235" i="3"/>
  <c r="BF235" i="3"/>
  <c r="T235" i="3"/>
  <c r="R235" i="3"/>
  <c r="P235" i="3"/>
  <c r="BI233" i="3"/>
  <c r="BH233" i="3"/>
  <c r="BG233" i="3"/>
  <c r="BF233" i="3"/>
  <c r="T233" i="3"/>
  <c r="R233" i="3"/>
  <c r="P233" i="3"/>
  <c r="BI231" i="3"/>
  <c r="BH231" i="3"/>
  <c r="BG231" i="3"/>
  <c r="BF231" i="3"/>
  <c r="T231" i="3"/>
  <c r="R231" i="3"/>
  <c r="P231" i="3"/>
  <c r="BI229" i="3"/>
  <c r="BH229" i="3"/>
  <c r="BG229" i="3"/>
  <c r="BF229" i="3"/>
  <c r="T229" i="3"/>
  <c r="R229" i="3"/>
  <c r="P229" i="3"/>
  <c r="BI227" i="3"/>
  <c r="BH227" i="3"/>
  <c r="BG227" i="3"/>
  <c r="BF227" i="3"/>
  <c r="T227" i="3"/>
  <c r="R227" i="3"/>
  <c r="P227" i="3"/>
  <c r="BI225" i="3"/>
  <c r="BH225" i="3"/>
  <c r="BG225" i="3"/>
  <c r="BF225" i="3"/>
  <c r="T225" i="3"/>
  <c r="R225" i="3"/>
  <c r="P225" i="3"/>
  <c r="BI223" i="3"/>
  <c r="BH223" i="3"/>
  <c r="BG223" i="3"/>
  <c r="BF223" i="3"/>
  <c r="T223" i="3"/>
  <c r="R223" i="3"/>
  <c r="P223" i="3"/>
  <c r="BI221" i="3"/>
  <c r="BH221" i="3"/>
  <c r="BG221" i="3"/>
  <c r="BF221" i="3"/>
  <c r="T221" i="3"/>
  <c r="R221" i="3"/>
  <c r="P221" i="3"/>
  <c r="BI219" i="3"/>
  <c r="BH219" i="3"/>
  <c r="BG219" i="3"/>
  <c r="BF219" i="3"/>
  <c r="T219" i="3"/>
  <c r="R219" i="3"/>
  <c r="P219" i="3"/>
  <c r="BI217" i="3"/>
  <c r="BH217" i="3"/>
  <c r="BG217" i="3"/>
  <c r="BF217" i="3"/>
  <c r="T217" i="3"/>
  <c r="R217" i="3"/>
  <c r="P217" i="3"/>
  <c r="BI215" i="3"/>
  <c r="BH215" i="3"/>
  <c r="BG215" i="3"/>
  <c r="BF215" i="3"/>
  <c r="T215" i="3"/>
  <c r="R215" i="3"/>
  <c r="P215" i="3"/>
  <c r="BI213" i="3"/>
  <c r="BH213" i="3"/>
  <c r="BG213" i="3"/>
  <c r="BF213" i="3"/>
  <c r="T213" i="3"/>
  <c r="R213" i="3"/>
  <c r="P213" i="3"/>
  <c r="BI211" i="3"/>
  <c r="BH211" i="3"/>
  <c r="BG211" i="3"/>
  <c r="BF211" i="3"/>
  <c r="T211" i="3"/>
  <c r="R211" i="3"/>
  <c r="P211" i="3"/>
  <c r="BI209" i="3"/>
  <c r="BH209" i="3"/>
  <c r="BG209" i="3"/>
  <c r="BF209" i="3"/>
  <c r="T209" i="3"/>
  <c r="R209" i="3"/>
  <c r="P209" i="3"/>
  <c r="BI207" i="3"/>
  <c r="BH207" i="3"/>
  <c r="BG207" i="3"/>
  <c r="BF207" i="3"/>
  <c r="T207" i="3"/>
  <c r="R207" i="3"/>
  <c r="P207" i="3"/>
  <c r="BI205" i="3"/>
  <c r="BH205" i="3"/>
  <c r="BG205" i="3"/>
  <c r="BF205" i="3"/>
  <c r="T205" i="3"/>
  <c r="R205" i="3"/>
  <c r="P205" i="3"/>
  <c r="BI203" i="3"/>
  <c r="BH203" i="3"/>
  <c r="BG203" i="3"/>
  <c r="BF203" i="3"/>
  <c r="T203" i="3"/>
  <c r="R203" i="3"/>
  <c r="P203" i="3"/>
  <c r="BI201" i="3"/>
  <c r="BH201" i="3"/>
  <c r="BG201" i="3"/>
  <c r="BF201" i="3"/>
  <c r="T201" i="3"/>
  <c r="R201" i="3"/>
  <c r="P201" i="3"/>
  <c r="BI199" i="3"/>
  <c r="BH199" i="3"/>
  <c r="BG199" i="3"/>
  <c r="BF199" i="3"/>
  <c r="T199" i="3"/>
  <c r="R199" i="3"/>
  <c r="P199" i="3"/>
  <c r="BI197" i="3"/>
  <c r="BH197" i="3"/>
  <c r="BG197" i="3"/>
  <c r="BF197" i="3"/>
  <c r="T197" i="3"/>
  <c r="R197" i="3"/>
  <c r="P197" i="3"/>
  <c r="BI195" i="3"/>
  <c r="BH195" i="3"/>
  <c r="BG195" i="3"/>
  <c r="BF195" i="3"/>
  <c r="T195" i="3"/>
  <c r="R195" i="3"/>
  <c r="P195" i="3"/>
  <c r="BI193" i="3"/>
  <c r="BH193" i="3"/>
  <c r="BG193" i="3"/>
  <c r="BF193" i="3"/>
  <c r="T193" i="3"/>
  <c r="R193" i="3"/>
  <c r="P193" i="3"/>
  <c r="BI192" i="3"/>
  <c r="BH192" i="3"/>
  <c r="BG192" i="3"/>
  <c r="BF192" i="3"/>
  <c r="T192" i="3"/>
  <c r="R192" i="3"/>
  <c r="P192" i="3"/>
  <c r="BI191" i="3"/>
  <c r="BH191" i="3"/>
  <c r="BG191" i="3"/>
  <c r="BF191" i="3"/>
  <c r="T191" i="3"/>
  <c r="R191" i="3"/>
  <c r="P191" i="3"/>
  <c r="BI190" i="3"/>
  <c r="BH190" i="3"/>
  <c r="BG190" i="3"/>
  <c r="BF190" i="3"/>
  <c r="T190" i="3"/>
  <c r="R190" i="3"/>
  <c r="P190" i="3"/>
  <c r="BI189" i="3"/>
  <c r="BH189" i="3"/>
  <c r="BG189" i="3"/>
  <c r="BF189" i="3"/>
  <c r="T189" i="3"/>
  <c r="R189" i="3"/>
  <c r="P189" i="3"/>
  <c r="BI188" i="3"/>
  <c r="BH188" i="3"/>
  <c r="BG188" i="3"/>
  <c r="BF188" i="3"/>
  <c r="T188" i="3"/>
  <c r="R188" i="3"/>
  <c r="P188" i="3"/>
  <c r="BI186" i="3"/>
  <c r="BH186" i="3"/>
  <c r="BG186" i="3"/>
  <c r="BF186" i="3"/>
  <c r="T186" i="3"/>
  <c r="R186" i="3"/>
  <c r="P186" i="3"/>
  <c r="BI184" i="3"/>
  <c r="BH184" i="3"/>
  <c r="BG184" i="3"/>
  <c r="BF184" i="3"/>
  <c r="T184" i="3"/>
  <c r="R184" i="3"/>
  <c r="P184"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40" i="3"/>
  <c r="BH140" i="3"/>
  <c r="BG140" i="3"/>
  <c r="BF140" i="3"/>
  <c r="T140" i="3"/>
  <c r="R140" i="3"/>
  <c r="P140" i="3"/>
  <c r="BI139" i="3"/>
  <c r="BH139" i="3"/>
  <c r="BG139" i="3"/>
  <c r="BF139" i="3"/>
  <c r="T139" i="3"/>
  <c r="R139" i="3"/>
  <c r="P139" i="3"/>
  <c r="BI138" i="3"/>
  <c r="BH138" i="3"/>
  <c r="BG138" i="3"/>
  <c r="BF138" i="3"/>
  <c r="T138" i="3"/>
  <c r="R138" i="3"/>
  <c r="P138" i="3"/>
  <c r="BI136" i="3"/>
  <c r="BH136" i="3"/>
  <c r="BG136" i="3"/>
  <c r="BF136" i="3"/>
  <c r="T136" i="3"/>
  <c r="R136" i="3"/>
  <c r="P136" i="3"/>
  <c r="BI134" i="3"/>
  <c r="BH134" i="3"/>
  <c r="BG134" i="3"/>
  <c r="BF134" i="3"/>
  <c r="T134" i="3"/>
  <c r="R134" i="3"/>
  <c r="P134" i="3"/>
  <c r="BI132" i="3"/>
  <c r="BH132" i="3"/>
  <c r="BG132" i="3"/>
  <c r="BF132" i="3"/>
  <c r="T132" i="3"/>
  <c r="R132" i="3"/>
  <c r="P132" i="3"/>
  <c r="BI130" i="3"/>
  <c r="BH130" i="3"/>
  <c r="BG130" i="3"/>
  <c r="BF130" i="3"/>
  <c r="T130" i="3"/>
  <c r="R130" i="3"/>
  <c r="P130" i="3"/>
  <c r="BI128" i="3"/>
  <c r="BH128" i="3"/>
  <c r="BG128" i="3"/>
  <c r="BF128" i="3"/>
  <c r="T128" i="3"/>
  <c r="R128" i="3"/>
  <c r="P128" i="3"/>
  <c r="BI126" i="3"/>
  <c r="BH126" i="3"/>
  <c r="BG126" i="3"/>
  <c r="BF126" i="3"/>
  <c r="T126" i="3"/>
  <c r="R126" i="3"/>
  <c r="P126" i="3"/>
  <c r="BI124" i="3"/>
  <c r="BH124" i="3"/>
  <c r="BG124" i="3"/>
  <c r="BF124" i="3"/>
  <c r="T124" i="3"/>
  <c r="R124" i="3"/>
  <c r="P124" i="3"/>
  <c r="BI122" i="3"/>
  <c r="BH122" i="3"/>
  <c r="BG122" i="3"/>
  <c r="BF122" i="3"/>
  <c r="T122" i="3"/>
  <c r="R122" i="3"/>
  <c r="P122" i="3"/>
  <c r="BI120" i="3"/>
  <c r="BH120" i="3"/>
  <c r="BG120" i="3"/>
  <c r="BF120" i="3"/>
  <c r="T120" i="3"/>
  <c r="R120" i="3"/>
  <c r="P120" i="3"/>
  <c r="BI118" i="3"/>
  <c r="BH118" i="3"/>
  <c r="BG118" i="3"/>
  <c r="BF118" i="3"/>
  <c r="T118" i="3"/>
  <c r="R118" i="3"/>
  <c r="P118" i="3"/>
  <c r="BI116" i="3"/>
  <c r="BH116" i="3"/>
  <c r="BG116" i="3"/>
  <c r="BF116" i="3"/>
  <c r="T116" i="3"/>
  <c r="R116" i="3"/>
  <c r="P116" i="3"/>
  <c r="BI114" i="3"/>
  <c r="BH114" i="3"/>
  <c r="BG114" i="3"/>
  <c r="BF114" i="3"/>
  <c r="T114" i="3"/>
  <c r="R114" i="3"/>
  <c r="P114" i="3"/>
  <c r="BI112" i="3"/>
  <c r="BH112" i="3"/>
  <c r="BG112" i="3"/>
  <c r="BF112" i="3"/>
  <c r="T112" i="3"/>
  <c r="R112" i="3"/>
  <c r="P112" i="3"/>
  <c r="BI110" i="3"/>
  <c r="BH110" i="3"/>
  <c r="BG110" i="3"/>
  <c r="BF110" i="3"/>
  <c r="T110" i="3"/>
  <c r="R110" i="3"/>
  <c r="P110" i="3"/>
  <c r="BI108" i="3"/>
  <c r="BH108" i="3"/>
  <c r="BG108" i="3"/>
  <c r="BF108" i="3"/>
  <c r="T108" i="3"/>
  <c r="R108" i="3"/>
  <c r="P108" i="3"/>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2" i="3"/>
  <c r="BH102" i="3"/>
  <c r="BG102" i="3"/>
  <c r="BF102" i="3"/>
  <c r="T102" i="3"/>
  <c r="R102" i="3"/>
  <c r="P102"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J86" i="3"/>
  <c r="F86" i="3"/>
  <c r="F84" i="3"/>
  <c r="E82" i="3"/>
  <c r="J58" i="3"/>
  <c r="F58" i="3"/>
  <c r="F56" i="3"/>
  <c r="E54" i="3"/>
  <c r="J26" i="3"/>
  <c r="E26" i="3"/>
  <c r="J87" i="3"/>
  <c r="J25" i="3"/>
  <c r="J20" i="3"/>
  <c r="E20" i="3"/>
  <c r="F87" i="3"/>
  <c r="J19" i="3"/>
  <c r="J14" i="3"/>
  <c r="J56" i="3" s="1"/>
  <c r="E7" i="3"/>
  <c r="E78" i="3" s="1"/>
  <c r="J39" i="2"/>
  <c r="J38" i="2"/>
  <c r="AY56" i="1"/>
  <c r="J37" i="2"/>
  <c r="AX56" i="1"/>
  <c r="BI1608" i="2"/>
  <c r="BH1608" i="2"/>
  <c r="BG1608" i="2"/>
  <c r="BF1608" i="2"/>
  <c r="T1608" i="2"/>
  <c r="T1607" i="2"/>
  <c r="R1608" i="2"/>
  <c r="R1607" i="2"/>
  <c r="P1608" i="2"/>
  <c r="P1607" i="2"/>
  <c r="BI1605" i="2"/>
  <c r="BH1605" i="2"/>
  <c r="BG1605" i="2"/>
  <c r="BF1605" i="2"/>
  <c r="T1605" i="2"/>
  <c r="T1604" i="2"/>
  <c r="R1605" i="2"/>
  <c r="R1604" i="2"/>
  <c r="P1605" i="2"/>
  <c r="P1604" i="2" s="1"/>
  <c r="BI1602" i="2"/>
  <c r="BH1602" i="2"/>
  <c r="BG1602" i="2"/>
  <c r="BF1602" i="2"/>
  <c r="T1602" i="2"/>
  <c r="R1602" i="2"/>
  <c r="P1602" i="2"/>
  <c r="BI1600" i="2"/>
  <c r="BH1600" i="2"/>
  <c r="BG1600" i="2"/>
  <c r="BF1600" i="2"/>
  <c r="T1600" i="2"/>
  <c r="R1600" i="2"/>
  <c r="P1600" i="2"/>
  <c r="BI1597" i="2"/>
  <c r="BH1597" i="2"/>
  <c r="BG1597" i="2"/>
  <c r="BF1597" i="2"/>
  <c r="T1597" i="2"/>
  <c r="T1596" i="2"/>
  <c r="R1597" i="2"/>
  <c r="R1596" i="2"/>
  <c r="P1597" i="2"/>
  <c r="P1596" i="2"/>
  <c r="BI1594" i="2"/>
  <c r="BH1594" i="2"/>
  <c r="BG1594" i="2"/>
  <c r="BF1594" i="2"/>
  <c r="T1594" i="2"/>
  <c r="R1594" i="2"/>
  <c r="P1594" i="2"/>
  <c r="BI1593" i="2"/>
  <c r="BH1593" i="2"/>
  <c r="BG1593" i="2"/>
  <c r="BF1593" i="2"/>
  <c r="T1593" i="2"/>
  <c r="R1593" i="2"/>
  <c r="P1593" i="2"/>
  <c r="BI1591" i="2"/>
  <c r="BH1591" i="2"/>
  <c r="BG1591" i="2"/>
  <c r="BF1591" i="2"/>
  <c r="T1591" i="2"/>
  <c r="R1591" i="2"/>
  <c r="P1591" i="2"/>
  <c r="BI1585" i="2"/>
  <c r="BH1585" i="2"/>
  <c r="BG1585" i="2"/>
  <c r="BF1585" i="2"/>
  <c r="T1585" i="2"/>
  <c r="R1585" i="2"/>
  <c r="P1585" i="2"/>
  <c r="BI1582" i="2"/>
  <c r="BH1582" i="2"/>
  <c r="BG1582" i="2"/>
  <c r="BF1582" i="2"/>
  <c r="T1582" i="2"/>
  <c r="R1582" i="2"/>
  <c r="P1582" i="2"/>
  <c r="BI1579" i="2"/>
  <c r="BH1579" i="2"/>
  <c r="BG1579" i="2"/>
  <c r="BF1579" i="2"/>
  <c r="T1579" i="2"/>
  <c r="R1579" i="2"/>
  <c r="P1579" i="2"/>
  <c r="BI1577" i="2"/>
  <c r="BH1577" i="2"/>
  <c r="BG1577" i="2"/>
  <c r="BF1577" i="2"/>
  <c r="T1577" i="2"/>
  <c r="R1577" i="2"/>
  <c r="P1577" i="2"/>
  <c r="BI1573" i="2"/>
  <c r="BH1573" i="2"/>
  <c r="BG1573" i="2"/>
  <c r="BF1573" i="2"/>
  <c r="T1573" i="2"/>
  <c r="R1573" i="2"/>
  <c r="P1573" i="2"/>
  <c r="BI1569" i="2"/>
  <c r="BH1569" i="2"/>
  <c r="BG1569" i="2"/>
  <c r="BF1569" i="2"/>
  <c r="T1569" i="2"/>
  <c r="R1569" i="2"/>
  <c r="P1569" i="2"/>
  <c r="BI1566" i="2"/>
  <c r="BH1566" i="2"/>
  <c r="BG1566" i="2"/>
  <c r="BF1566" i="2"/>
  <c r="T1566" i="2"/>
  <c r="R1566" i="2"/>
  <c r="P1566" i="2"/>
  <c r="BI1559" i="2"/>
  <c r="BH1559" i="2"/>
  <c r="BG1559" i="2"/>
  <c r="BF1559" i="2"/>
  <c r="T1559" i="2"/>
  <c r="R1559" i="2"/>
  <c r="P1559" i="2"/>
  <c r="BI1555" i="2"/>
  <c r="BH1555" i="2"/>
  <c r="BG1555" i="2"/>
  <c r="BF1555" i="2"/>
  <c r="T1555" i="2"/>
  <c r="R1555" i="2"/>
  <c r="P1555" i="2"/>
  <c r="BI1548" i="2"/>
  <c r="BH1548" i="2"/>
  <c r="BG1548" i="2"/>
  <c r="BF1548" i="2"/>
  <c r="T1548" i="2"/>
  <c r="R1548" i="2"/>
  <c r="P1548" i="2"/>
  <c r="BI1545" i="2"/>
  <c r="BH1545" i="2"/>
  <c r="BG1545" i="2"/>
  <c r="BF1545" i="2"/>
  <c r="T1545" i="2"/>
  <c r="R1545" i="2"/>
  <c r="P1545" i="2"/>
  <c r="BI1541" i="2"/>
  <c r="BH1541" i="2"/>
  <c r="BG1541" i="2"/>
  <c r="BF1541" i="2"/>
  <c r="T1541" i="2"/>
  <c r="R1541" i="2"/>
  <c r="P1541" i="2"/>
  <c r="BI1538" i="2"/>
  <c r="BH1538" i="2"/>
  <c r="BG1538" i="2"/>
  <c r="BF1538" i="2"/>
  <c r="T1538" i="2"/>
  <c r="R1538" i="2"/>
  <c r="P1538" i="2"/>
  <c r="BI1534" i="2"/>
  <c r="BH1534" i="2"/>
  <c r="BG1534" i="2"/>
  <c r="BF1534" i="2"/>
  <c r="T1534" i="2"/>
  <c r="R1534" i="2"/>
  <c r="P1534" i="2"/>
  <c r="BI1532" i="2"/>
  <c r="BH1532" i="2"/>
  <c r="BG1532" i="2"/>
  <c r="BF1532" i="2"/>
  <c r="T1532" i="2"/>
  <c r="R1532" i="2"/>
  <c r="P1532" i="2"/>
  <c r="BI1528" i="2"/>
  <c r="BH1528" i="2"/>
  <c r="BG1528" i="2"/>
  <c r="BF1528" i="2"/>
  <c r="T1528" i="2"/>
  <c r="R1528" i="2"/>
  <c r="P1528" i="2"/>
  <c r="BI1526" i="2"/>
  <c r="BH1526" i="2"/>
  <c r="BG1526" i="2"/>
  <c r="BF1526" i="2"/>
  <c r="T1526" i="2"/>
  <c r="R1526" i="2"/>
  <c r="P1526" i="2"/>
  <c r="BI1524" i="2"/>
  <c r="BH1524" i="2"/>
  <c r="BG1524" i="2"/>
  <c r="BF1524" i="2"/>
  <c r="T1524" i="2"/>
  <c r="R1524" i="2"/>
  <c r="P1524" i="2"/>
  <c r="BI1522" i="2"/>
  <c r="BH1522" i="2"/>
  <c r="BG1522" i="2"/>
  <c r="BF1522" i="2"/>
  <c r="T1522" i="2"/>
  <c r="R1522" i="2"/>
  <c r="P1522" i="2"/>
  <c r="BI1520" i="2"/>
  <c r="BH1520" i="2"/>
  <c r="BG1520" i="2"/>
  <c r="BF1520" i="2"/>
  <c r="T1520" i="2"/>
  <c r="R1520" i="2"/>
  <c r="P1520" i="2"/>
  <c r="BI1518" i="2"/>
  <c r="BH1518" i="2"/>
  <c r="BG1518" i="2"/>
  <c r="BF1518" i="2"/>
  <c r="T1518" i="2"/>
  <c r="R1518" i="2"/>
  <c r="P1518" i="2"/>
  <c r="BI1516" i="2"/>
  <c r="BH1516" i="2"/>
  <c r="BG1516" i="2"/>
  <c r="BF1516" i="2"/>
  <c r="T1516" i="2"/>
  <c r="R1516" i="2"/>
  <c r="P1516" i="2"/>
  <c r="BI1514" i="2"/>
  <c r="BH1514" i="2"/>
  <c r="BG1514" i="2"/>
  <c r="BF1514" i="2"/>
  <c r="T1514" i="2"/>
  <c r="R1514" i="2"/>
  <c r="P1514" i="2"/>
  <c r="BI1512" i="2"/>
  <c r="BH1512" i="2"/>
  <c r="BG1512" i="2"/>
  <c r="BF1512" i="2"/>
  <c r="T1512" i="2"/>
  <c r="R1512" i="2"/>
  <c r="P1512" i="2"/>
  <c r="BI1510" i="2"/>
  <c r="BH1510" i="2"/>
  <c r="BG1510" i="2"/>
  <c r="BF1510" i="2"/>
  <c r="T1510" i="2"/>
  <c r="R1510" i="2"/>
  <c r="P1510" i="2"/>
  <c r="BI1508" i="2"/>
  <c r="BH1508" i="2"/>
  <c r="BG1508" i="2"/>
  <c r="BF1508" i="2"/>
  <c r="T1508" i="2"/>
  <c r="R1508" i="2"/>
  <c r="P1508" i="2"/>
  <c r="BI1506" i="2"/>
  <c r="BH1506" i="2"/>
  <c r="BG1506" i="2"/>
  <c r="BF1506" i="2"/>
  <c r="T1506" i="2"/>
  <c r="R1506" i="2"/>
  <c r="P1506" i="2"/>
  <c r="BI1504" i="2"/>
  <c r="BH1504" i="2"/>
  <c r="BG1504" i="2"/>
  <c r="BF1504" i="2"/>
  <c r="T1504" i="2"/>
  <c r="R1504" i="2"/>
  <c r="P1504" i="2"/>
  <c r="BI1502" i="2"/>
  <c r="BH1502" i="2"/>
  <c r="BG1502" i="2"/>
  <c r="BF1502" i="2"/>
  <c r="T1502" i="2"/>
  <c r="R1502" i="2"/>
  <c r="P1502" i="2"/>
  <c r="BI1500" i="2"/>
  <c r="BH1500" i="2"/>
  <c r="BG1500" i="2"/>
  <c r="BF1500" i="2"/>
  <c r="T1500" i="2"/>
  <c r="R1500" i="2"/>
  <c r="P1500" i="2"/>
  <c r="BI1498" i="2"/>
  <c r="BH1498" i="2"/>
  <c r="BG1498" i="2"/>
  <c r="BF1498" i="2"/>
  <c r="T1498" i="2"/>
  <c r="R1498" i="2"/>
  <c r="P1498" i="2"/>
  <c r="BI1496" i="2"/>
  <c r="BH1496" i="2"/>
  <c r="BG1496" i="2"/>
  <c r="BF1496" i="2"/>
  <c r="T1496" i="2"/>
  <c r="R1496" i="2"/>
  <c r="P1496" i="2"/>
  <c r="BI1494" i="2"/>
  <c r="BH1494" i="2"/>
  <c r="BG1494" i="2"/>
  <c r="BF1494" i="2"/>
  <c r="T1494" i="2"/>
  <c r="R1494" i="2"/>
  <c r="P1494" i="2"/>
  <c r="BI1492" i="2"/>
  <c r="BH1492" i="2"/>
  <c r="BG1492" i="2"/>
  <c r="BF1492" i="2"/>
  <c r="T1492" i="2"/>
  <c r="R1492" i="2"/>
  <c r="P1492" i="2"/>
  <c r="BI1490" i="2"/>
  <c r="BH1490" i="2"/>
  <c r="BG1490" i="2"/>
  <c r="BF1490" i="2"/>
  <c r="T1490" i="2"/>
  <c r="R1490" i="2"/>
  <c r="P1490" i="2"/>
  <c r="BI1488" i="2"/>
  <c r="BH1488" i="2"/>
  <c r="BG1488" i="2"/>
  <c r="BF1488" i="2"/>
  <c r="T1488" i="2"/>
  <c r="R1488" i="2"/>
  <c r="P1488" i="2"/>
  <c r="BI1486" i="2"/>
  <c r="BH1486" i="2"/>
  <c r="BG1486" i="2"/>
  <c r="BF1486" i="2"/>
  <c r="T1486" i="2"/>
  <c r="R1486" i="2"/>
  <c r="P1486" i="2"/>
  <c r="BI1484" i="2"/>
  <c r="BH1484" i="2"/>
  <c r="BG1484" i="2"/>
  <c r="BF1484" i="2"/>
  <c r="T1484" i="2"/>
  <c r="R1484" i="2"/>
  <c r="P1484" i="2"/>
  <c r="BI1482" i="2"/>
  <c r="BH1482" i="2"/>
  <c r="BG1482" i="2"/>
  <c r="BF1482" i="2"/>
  <c r="T1482" i="2"/>
  <c r="R1482" i="2"/>
  <c r="P1482" i="2"/>
  <c r="BI1480" i="2"/>
  <c r="BH1480" i="2"/>
  <c r="BG1480" i="2"/>
  <c r="BF1480" i="2"/>
  <c r="T1480" i="2"/>
  <c r="R1480" i="2"/>
  <c r="P1480" i="2"/>
  <c r="BI1478" i="2"/>
  <c r="BH1478" i="2"/>
  <c r="BG1478" i="2"/>
  <c r="BF1478" i="2"/>
  <c r="T1478" i="2"/>
  <c r="R1478" i="2"/>
  <c r="P1478" i="2"/>
  <c r="BI1476" i="2"/>
  <c r="BH1476" i="2"/>
  <c r="BG1476" i="2"/>
  <c r="BF1476" i="2"/>
  <c r="T1476" i="2"/>
  <c r="R1476" i="2"/>
  <c r="P1476" i="2"/>
  <c r="BI1473" i="2"/>
  <c r="BH1473" i="2"/>
  <c r="BG1473" i="2"/>
  <c r="BF1473" i="2"/>
  <c r="T1473" i="2"/>
  <c r="R1473" i="2"/>
  <c r="P1473" i="2"/>
  <c r="BI1471" i="2"/>
  <c r="BH1471" i="2"/>
  <c r="BG1471" i="2"/>
  <c r="BF1471" i="2"/>
  <c r="T1471" i="2"/>
  <c r="R1471" i="2"/>
  <c r="P1471" i="2"/>
  <c r="BI1467" i="2"/>
  <c r="BH1467" i="2"/>
  <c r="BG1467" i="2"/>
  <c r="BF1467" i="2"/>
  <c r="T1467" i="2"/>
  <c r="R1467" i="2"/>
  <c r="P1467" i="2"/>
  <c r="BI1465" i="2"/>
  <c r="BH1465" i="2"/>
  <c r="BG1465" i="2"/>
  <c r="BF1465" i="2"/>
  <c r="T1465" i="2"/>
  <c r="R1465" i="2"/>
  <c r="P1465" i="2"/>
  <c r="BI1463" i="2"/>
  <c r="BH1463" i="2"/>
  <c r="BG1463" i="2"/>
  <c r="BF1463" i="2"/>
  <c r="T1463" i="2"/>
  <c r="R1463" i="2"/>
  <c r="P1463" i="2"/>
  <c r="BI1461" i="2"/>
  <c r="BH1461" i="2"/>
  <c r="BG1461" i="2"/>
  <c r="BF1461" i="2"/>
  <c r="T1461" i="2"/>
  <c r="R1461" i="2"/>
  <c r="P1461" i="2"/>
  <c r="BI1459" i="2"/>
  <c r="BH1459" i="2"/>
  <c r="BG1459" i="2"/>
  <c r="BF1459" i="2"/>
  <c r="T1459" i="2"/>
  <c r="R1459" i="2"/>
  <c r="P1459" i="2"/>
  <c r="BI1457" i="2"/>
  <c r="BH1457" i="2"/>
  <c r="BG1457" i="2"/>
  <c r="BF1457" i="2"/>
  <c r="T1457" i="2"/>
  <c r="R1457" i="2"/>
  <c r="P1457" i="2"/>
  <c r="BI1455" i="2"/>
  <c r="BH1455" i="2"/>
  <c r="BG1455" i="2"/>
  <c r="BF1455" i="2"/>
  <c r="T1455" i="2"/>
  <c r="R1455" i="2"/>
  <c r="P1455" i="2"/>
  <c r="BI1453" i="2"/>
  <c r="BH1453" i="2"/>
  <c r="BG1453" i="2"/>
  <c r="BF1453" i="2"/>
  <c r="T1453" i="2"/>
  <c r="R1453" i="2"/>
  <c r="P1453" i="2"/>
  <c r="BI1451" i="2"/>
  <c r="BH1451" i="2"/>
  <c r="BG1451" i="2"/>
  <c r="BF1451" i="2"/>
  <c r="T1451" i="2"/>
  <c r="R1451" i="2"/>
  <c r="P1451" i="2"/>
  <c r="BI1449" i="2"/>
  <c r="BH1449" i="2"/>
  <c r="BG1449" i="2"/>
  <c r="BF1449" i="2"/>
  <c r="T1449" i="2"/>
  <c r="R1449" i="2"/>
  <c r="P1449" i="2"/>
  <c r="BI1447" i="2"/>
  <c r="BH1447" i="2"/>
  <c r="BG1447" i="2"/>
  <c r="BF1447" i="2"/>
  <c r="T1447" i="2"/>
  <c r="R1447" i="2"/>
  <c r="P1447" i="2"/>
  <c r="BI1445" i="2"/>
  <c r="BH1445" i="2"/>
  <c r="BG1445" i="2"/>
  <c r="BF1445" i="2"/>
  <c r="T1445" i="2"/>
  <c r="R1445" i="2"/>
  <c r="P1445" i="2"/>
  <c r="BI1443" i="2"/>
  <c r="BH1443" i="2"/>
  <c r="BG1443" i="2"/>
  <c r="BF1443" i="2"/>
  <c r="T1443" i="2"/>
  <c r="R1443" i="2"/>
  <c r="P1443" i="2"/>
  <c r="BI1441" i="2"/>
  <c r="BH1441" i="2"/>
  <c r="BG1441" i="2"/>
  <c r="BF1441" i="2"/>
  <c r="T1441" i="2"/>
  <c r="R1441" i="2"/>
  <c r="P1441" i="2"/>
  <c r="BI1439" i="2"/>
  <c r="BH1439" i="2"/>
  <c r="BG1439" i="2"/>
  <c r="BF1439" i="2"/>
  <c r="T1439" i="2"/>
  <c r="R1439" i="2"/>
  <c r="P1439" i="2"/>
  <c r="BI1437" i="2"/>
  <c r="BH1437" i="2"/>
  <c r="BG1437" i="2"/>
  <c r="BF1437" i="2"/>
  <c r="T1437" i="2"/>
  <c r="R1437" i="2"/>
  <c r="P1437" i="2"/>
  <c r="BI1435" i="2"/>
  <c r="BH1435" i="2"/>
  <c r="BG1435" i="2"/>
  <c r="BF1435" i="2"/>
  <c r="T1435" i="2"/>
  <c r="R1435" i="2"/>
  <c r="P1435" i="2"/>
  <c r="BI1433" i="2"/>
  <c r="BH1433" i="2"/>
  <c r="BG1433" i="2"/>
  <c r="BF1433" i="2"/>
  <c r="T1433" i="2"/>
  <c r="R1433" i="2"/>
  <c r="P1433" i="2"/>
  <c r="BI1431" i="2"/>
  <c r="BH1431" i="2"/>
  <c r="BG1431" i="2"/>
  <c r="BF1431" i="2"/>
  <c r="T1431" i="2"/>
  <c r="R1431" i="2"/>
  <c r="P1431" i="2"/>
  <c r="BI1429" i="2"/>
  <c r="BH1429" i="2"/>
  <c r="BG1429" i="2"/>
  <c r="BF1429" i="2"/>
  <c r="T1429" i="2"/>
  <c r="R1429" i="2"/>
  <c r="P1429" i="2"/>
  <c r="BI1427" i="2"/>
  <c r="BH1427" i="2"/>
  <c r="BG1427" i="2"/>
  <c r="BF1427" i="2"/>
  <c r="T1427" i="2"/>
  <c r="R1427" i="2"/>
  <c r="P1427" i="2"/>
  <c r="BI1425" i="2"/>
  <c r="BH1425" i="2"/>
  <c r="BG1425" i="2"/>
  <c r="BF1425" i="2"/>
  <c r="T1425" i="2"/>
  <c r="R1425" i="2"/>
  <c r="P1425" i="2"/>
  <c r="BI1421" i="2"/>
  <c r="BH1421" i="2"/>
  <c r="BG1421" i="2"/>
  <c r="BF1421" i="2"/>
  <c r="T1421" i="2"/>
  <c r="R1421" i="2"/>
  <c r="P1421" i="2"/>
  <c r="BI1418" i="2"/>
  <c r="BH1418" i="2"/>
  <c r="BG1418" i="2"/>
  <c r="BF1418" i="2"/>
  <c r="T1418" i="2"/>
  <c r="R1418" i="2"/>
  <c r="P1418" i="2"/>
  <c r="BI1414" i="2"/>
  <c r="BH1414" i="2"/>
  <c r="BG1414" i="2"/>
  <c r="BF1414" i="2"/>
  <c r="T1414" i="2"/>
  <c r="R1414" i="2"/>
  <c r="P1414" i="2"/>
  <c r="BI1411" i="2"/>
  <c r="BH1411" i="2"/>
  <c r="BG1411" i="2"/>
  <c r="BF1411" i="2"/>
  <c r="T1411" i="2"/>
  <c r="R1411" i="2"/>
  <c r="P1411" i="2"/>
  <c r="BI1410" i="2"/>
  <c r="BH1410" i="2"/>
  <c r="BG1410" i="2"/>
  <c r="BF1410" i="2"/>
  <c r="T1410" i="2"/>
  <c r="R1410" i="2"/>
  <c r="P1410" i="2"/>
  <c r="BI1409" i="2"/>
  <c r="BH1409" i="2"/>
  <c r="BG1409" i="2"/>
  <c r="BF1409" i="2"/>
  <c r="T1409" i="2"/>
  <c r="R1409" i="2"/>
  <c r="P1409" i="2"/>
  <c r="BI1408" i="2"/>
  <c r="BH1408" i="2"/>
  <c r="BG1408" i="2"/>
  <c r="BF1408" i="2"/>
  <c r="T1408" i="2"/>
  <c r="R1408" i="2"/>
  <c r="P1408" i="2"/>
  <c r="BI1407" i="2"/>
  <c r="BH1407" i="2"/>
  <c r="BG1407" i="2"/>
  <c r="BF1407" i="2"/>
  <c r="T1407" i="2"/>
  <c r="R1407" i="2"/>
  <c r="P1407" i="2"/>
  <c r="BI1406" i="2"/>
  <c r="BH1406" i="2"/>
  <c r="BG1406" i="2"/>
  <c r="BF1406" i="2"/>
  <c r="T1406" i="2"/>
  <c r="R1406" i="2"/>
  <c r="P1406" i="2"/>
  <c r="BI1404" i="2"/>
  <c r="BH1404" i="2"/>
  <c r="BG1404" i="2"/>
  <c r="BF1404" i="2"/>
  <c r="T1404" i="2"/>
  <c r="R1404" i="2"/>
  <c r="P1404" i="2"/>
  <c r="BI1402" i="2"/>
  <c r="BH1402" i="2"/>
  <c r="BG1402" i="2"/>
  <c r="BF1402" i="2"/>
  <c r="T1402" i="2"/>
  <c r="R1402" i="2"/>
  <c r="P1402" i="2"/>
  <c r="BI1400" i="2"/>
  <c r="BH1400" i="2"/>
  <c r="BG1400" i="2"/>
  <c r="BF1400" i="2"/>
  <c r="T1400" i="2"/>
  <c r="R1400" i="2"/>
  <c r="P1400" i="2"/>
  <c r="BI1398" i="2"/>
  <c r="BH1398" i="2"/>
  <c r="BG1398" i="2"/>
  <c r="BF1398" i="2"/>
  <c r="T1398" i="2"/>
  <c r="R1398" i="2"/>
  <c r="P1398" i="2"/>
  <c r="BI1396" i="2"/>
  <c r="BH1396" i="2"/>
  <c r="BG1396" i="2"/>
  <c r="BF1396" i="2"/>
  <c r="T1396" i="2"/>
  <c r="R1396" i="2"/>
  <c r="P1396" i="2"/>
  <c r="BI1394" i="2"/>
  <c r="BH1394" i="2"/>
  <c r="BG1394" i="2"/>
  <c r="BF1394" i="2"/>
  <c r="T1394" i="2"/>
  <c r="R1394" i="2"/>
  <c r="P1394" i="2"/>
  <c r="BI1392" i="2"/>
  <c r="BH1392" i="2"/>
  <c r="BG1392" i="2"/>
  <c r="BF1392" i="2"/>
  <c r="T1392" i="2"/>
  <c r="R1392" i="2"/>
  <c r="P1392" i="2"/>
  <c r="BI1390" i="2"/>
  <c r="BH1390" i="2"/>
  <c r="BG1390" i="2"/>
  <c r="BF1390" i="2"/>
  <c r="T1390" i="2"/>
  <c r="R1390" i="2"/>
  <c r="P1390" i="2"/>
  <c r="BI1387" i="2"/>
  <c r="BH1387" i="2"/>
  <c r="BG1387" i="2"/>
  <c r="BF1387" i="2"/>
  <c r="T1387" i="2"/>
  <c r="R1387" i="2"/>
  <c r="P1387" i="2"/>
  <c r="BI1385" i="2"/>
  <c r="BH1385" i="2"/>
  <c r="BG1385" i="2"/>
  <c r="BF1385" i="2"/>
  <c r="T1385" i="2"/>
  <c r="R1385" i="2"/>
  <c r="P1385" i="2"/>
  <c r="BI1383" i="2"/>
  <c r="BH1383" i="2"/>
  <c r="BG1383" i="2"/>
  <c r="BF1383" i="2"/>
  <c r="T1383" i="2"/>
  <c r="R1383" i="2"/>
  <c r="P1383" i="2"/>
  <c r="BI1379" i="2"/>
  <c r="BH1379" i="2"/>
  <c r="BG1379" i="2"/>
  <c r="BF1379" i="2"/>
  <c r="T1379" i="2"/>
  <c r="R1379" i="2"/>
  <c r="P1379" i="2"/>
  <c r="BI1378" i="2"/>
  <c r="BH1378" i="2"/>
  <c r="BG1378" i="2"/>
  <c r="BF1378" i="2"/>
  <c r="T1378" i="2"/>
  <c r="R1378" i="2"/>
  <c r="P1378" i="2"/>
  <c r="BI1377" i="2"/>
  <c r="BH1377" i="2"/>
  <c r="BG1377" i="2"/>
  <c r="BF1377" i="2"/>
  <c r="T1377" i="2"/>
  <c r="R1377" i="2"/>
  <c r="P1377" i="2"/>
  <c r="BI1374" i="2"/>
  <c r="BH1374" i="2"/>
  <c r="BG1374" i="2"/>
  <c r="BF1374" i="2"/>
  <c r="T1374" i="2"/>
  <c r="R1374" i="2"/>
  <c r="P1374" i="2"/>
  <c r="BI1370" i="2"/>
  <c r="BH1370" i="2"/>
  <c r="BG1370" i="2"/>
  <c r="BF1370" i="2"/>
  <c r="T1370" i="2"/>
  <c r="R1370" i="2"/>
  <c r="P1370" i="2"/>
  <c r="BI1367" i="2"/>
  <c r="BH1367" i="2"/>
  <c r="BG1367" i="2"/>
  <c r="BF1367" i="2"/>
  <c r="T1367" i="2"/>
  <c r="R1367" i="2"/>
  <c r="P1367" i="2"/>
  <c r="BI1363" i="2"/>
  <c r="BH1363" i="2"/>
  <c r="BG1363" i="2"/>
  <c r="BF1363" i="2"/>
  <c r="T1363" i="2"/>
  <c r="R1363" i="2"/>
  <c r="P1363" i="2"/>
  <c r="BI1361" i="2"/>
  <c r="BH1361" i="2"/>
  <c r="BG1361" i="2"/>
  <c r="BF1361" i="2"/>
  <c r="T1361" i="2"/>
  <c r="R1361" i="2"/>
  <c r="P1361" i="2"/>
  <c r="BI1359" i="2"/>
  <c r="BH1359" i="2"/>
  <c r="BG1359" i="2"/>
  <c r="BF1359" i="2"/>
  <c r="T1359" i="2"/>
  <c r="R1359" i="2"/>
  <c r="P1359" i="2"/>
  <c r="BI1355" i="2"/>
  <c r="BH1355" i="2"/>
  <c r="BG1355" i="2"/>
  <c r="BF1355" i="2"/>
  <c r="T1355" i="2"/>
  <c r="R1355" i="2"/>
  <c r="P1355" i="2"/>
  <c r="BI1348" i="2"/>
  <c r="BH1348" i="2"/>
  <c r="BG1348" i="2"/>
  <c r="BF1348" i="2"/>
  <c r="T1348" i="2"/>
  <c r="R1348" i="2"/>
  <c r="P1348" i="2"/>
  <c r="BI1344" i="2"/>
  <c r="BH1344" i="2"/>
  <c r="BG1344" i="2"/>
  <c r="BF1344" i="2"/>
  <c r="T1344" i="2"/>
  <c r="R1344" i="2"/>
  <c r="P1344" i="2"/>
  <c r="BI1339" i="2"/>
  <c r="BH1339" i="2"/>
  <c r="BG1339" i="2"/>
  <c r="BF1339" i="2"/>
  <c r="T1339" i="2"/>
  <c r="R1339" i="2"/>
  <c r="P1339" i="2"/>
  <c r="BI1329" i="2"/>
  <c r="BH1329" i="2"/>
  <c r="BG1329" i="2"/>
  <c r="BF1329" i="2"/>
  <c r="T1329" i="2"/>
  <c r="R1329" i="2"/>
  <c r="P1329" i="2"/>
  <c r="BI1328" i="2"/>
  <c r="BH1328" i="2"/>
  <c r="BG1328" i="2"/>
  <c r="BF1328" i="2"/>
  <c r="T1328" i="2"/>
  <c r="R1328" i="2"/>
  <c r="P1328" i="2"/>
  <c r="BI1324" i="2"/>
  <c r="BH1324" i="2"/>
  <c r="BG1324" i="2"/>
  <c r="BF1324" i="2"/>
  <c r="T1324" i="2"/>
  <c r="R1324" i="2"/>
  <c r="P1324" i="2"/>
  <c r="BI1321" i="2"/>
  <c r="BH1321" i="2"/>
  <c r="BG1321" i="2"/>
  <c r="BF1321" i="2"/>
  <c r="T1321" i="2"/>
  <c r="R1321" i="2"/>
  <c r="P1321" i="2"/>
  <c r="BI1318" i="2"/>
  <c r="BH1318" i="2"/>
  <c r="BG1318" i="2"/>
  <c r="BF1318" i="2"/>
  <c r="T1318" i="2"/>
  <c r="R1318" i="2"/>
  <c r="P1318" i="2"/>
  <c r="BI1315" i="2"/>
  <c r="BH1315" i="2"/>
  <c r="BG1315" i="2"/>
  <c r="BF1315" i="2"/>
  <c r="T1315" i="2"/>
  <c r="R1315" i="2"/>
  <c r="P1315" i="2"/>
  <c r="BI1312" i="2"/>
  <c r="BH1312" i="2"/>
  <c r="BG1312" i="2"/>
  <c r="BF1312" i="2"/>
  <c r="T1312" i="2"/>
  <c r="R1312" i="2"/>
  <c r="P1312" i="2"/>
  <c r="BI1309" i="2"/>
  <c r="BH1309" i="2"/>
  <c r="BG1309" i="2"/>
  <c r="BF1309" i="2"/>
  <c r="T1309" i="2"/>
  <c r="R1309" i="2"/>
  <c r="P1309" i="2"/>
  <c r="BI1307" i="2"/>
  <c r="BH1307" i="2"/>
  <c r="BG1307" i="2"/>
  <c r="BF1307" i="2"/>
  <c r="T1307" i="2"/>
  <c r="R1307" i="2"/>
  <c r="P1307" i="2"/>
  <c r="BI1306" i="2"/>
  <c r="BH1306" i="2"/>
  <c r="BG1306" i="2"/>
  <c r="BF1306" i="2"/>
  <c r="T1306" i="2"/>
  <c r="R1306" i="2"/>
  <c r="P1306" i="2"/>
  <c r="BI1302" i="2"/>
  <c r="BH1302" i="2"/>
  <c r="BG1302" i="2"/>
  <c r="BF1302" i="2"/>
  <c r="T1302" i="2"/>
  <c r="R1302" i="2"/>
  <c r="P1302" i="2"/>
  <c r="BI1298" i="2"/>
  <c r="BH1298" i="2"/>
  <c r="BG1298" i="2"/>
  <c r="BF1298" i="2"/>
  <c r="T1298" i="2"/>
  <c r="R1298" i="2"/>
  <c r="P1298" i="2"/>
  <c r="BI1297" i="2"/>
  <c r="BH1297" i="2"/>
  <c r="BG1297" i="2"/>
  <c r="BF1297" i="2"/>
  <c r="T1297" i="2"/>
  <c r="R1297" i="2"/>
  <c r="P1297" i="2"/>
  <c r="BI1293" i="2"/>
  <c r="BH1293" i="2"/>
  <c r="BG1293" i="2"/>
  <c r="BF1293" i="2"/>
  <c r="T1293" i="2"/>
  <c r="R1293" i="2"/>
  <c r="P1293" i="2"/>
  <c r="BI1287" i="2"/>
  <c r="BH1287" i="2"/>
  <c r="BG1287" i="2"/>
  <c r="BF1287" i="2"/>
  <c r="T1287" i="2"/>
  <c r="R1287" i="2"/>
  <c r="P1287" i="2"/>
  <c r="BI1284" i="2"/>
  <c r="BH1284" i="2"/>
  <c r="BG1284" i="2"/>
  <c r="BF1284" i="2"/>
  <c r="T1284" i="2"/>
  <c r="R1284" i="2"/>
  <c r="P1284" i="2"/>
  <c r="BI1281" i="2"/>
  <c r="BH1281" i="2"/>
  <c r="BG1281" i="2"/>
  <c r="BF1281" i="2"/>
  <c r="T1281" i="2"/>
  <c r="R1281" i="2"/>
  <c r="P1281" i="2"/>
  <c r="BI1277" i="2"/>
  <c r="BH1277" i="2"/>
  <c r="BG1277" i="2"/>
  <c r="BF1277" i="2"/>
  <c r="T1277" i="2"/>
  <c r="R1277" i="2"/>
  <c r="P1277" i="2"/>
  <c r="BI1275" i="2"/>
  <c r="BH1275" i="2"/>
  <c r="BG1275" i="2"/>
  <c r="BF1275" i="2"/>
  <c r="T1275" i="2"/>
  <c r="R1275" i="2"/>
  <c r="P1275" i="2"/>
  <c r="BI1271" i="2"/>
  <c r="BH1271" i="2"/>
  <c r="BG1271" i="2"/>
  <c r="BF1271" i="2"/>
  <c r="T1271" i="2"/>
  <c r="R1271" i="2"/>
  <c r="P1271" i="2"/>
  <c r="BI1270" i="2"/>
  <c r="BH1270" i="2"/>
  <c r="BG1270" i="2"/>
  <c r="BF1270" i="2"/>
  <c r="T1270" i="2"/>
  <c r="R1270" i="2"/>
  <c r="P1270" i="2"/>
  <c r="BI1266" i="2"/>
  <c r="BH1266" i="2"/>
  <c r="BG1266" i="2"/>
  <c r="BF1266" i="2"/>
  <c r="T1266" i="2"/>
  <c r="R1266" i="2"/>
  <c r="P1266" i="2"/>
  <c r="BI1265" i="2"/>
  <c r="BH1265" i="2"/>
  <c r="BG1265" i="2"/>
  <c r="BF1265" i="2"/>
  <c r="T1265" i="2"/>
  <c r="R1265" i="2"/>
  <c r="P1265" i="2"/>
  <c r="BI1261" i="2"/>
  <c r="BH1261" i="2"/>
  <c r="BG1261" i="2"/>
  <c r="BF1261" i="2"/>
  <c r="T1261" i="2"/>
  <c r="R1261" i="2"/>
  <c r="P1261" i="2"/>
  <c r="BI1260" i="2"/>
  <c r="BH1260" i="2"/>
  <c r="BG1260" i="2"/>
  <c r="BF1260" i="2"/>
  <c r="T1260" i="2"/>
  <c r="R1260" i="2"/>
  <c r="P1260" i="2"/>
  <c r="BI1256" i="2"/>
  <c r="BH1256" i="2"/>
  <c r="BG1256" i="2"/>
  <c r="BF1256" i="2"/>
  <c r="T1256" i="2"/>
  <c r="R1256" i="2"/>
  <c r="P1256" i="2"/>
  <c r="BI1253" i="2"/>
  <c r="BH1253" i="2"/>
  <c r="BG1253" i="2"/>
  <c r="BF1253" i="2"/>
  <c r="T1253" i="2"/>
  <c r="R1253" i="2"/>
  <c r="P1253" i="2"/>
  <c r="BI1250" i="2"/>
  <c r="BH1250" i="2"/>
  <c r="BG1250" i="2"/>
  <c r="BF1250" i="2"/>
  <c r="T1250" i="2"/>
  <c r="R1250" i="2"/>
  <c r="P1250" i="2"/>
  <c r="BI1247" i="2"/>
  <c r="BH1247" i="2"/>
  <c r="BG1247" i="2"/>
  <c r="BF1247" i="2"/>
  <c r="T1247" i="2"/>
  <c r="R1247" i="2"/>
  <c r="P1247" i="2"/>
  <c r="BI1245" i="2"/>
  <c r="BH1245" i="2"/>
  <c r="BG1245" i="2"/>
  <c r="BF1245" i="2"/>
  <c r="T1245" i="2"/>
  <c r="R1245" i="2"/>
  <c r="P1245" i="2"/>
  <c r="BI1243" i="2"/>
  <c r="BH1243" i="2"/>
  <c r="BG1243" i="2"/>
  <c r="BF1243" i="2"/>
  <c r="T1243" i="2"/>
  <c r="R1243" i="2"/>
  <c r="P1243" i="2"/>
  <c r="BI1241" i="2"/>
  <c r="BH1241" i="2"/>
  <c r="BG1241" i="2"/>
  <c r="BF1241" i="2"/>
  <c r="T1241" i="2"/>
  <c r="R1241" i="2"/>
  <c r="P1241" i="2"/>
  <c r="BI1237" i="2"/>
  <c r="BH1237" i="2"/>
  <c r="BG1237" i="2"/>
  <c r="BF1237" i="2"/>
  <c r="T1237" i="2"/>
  <c r="R1237" i="2"/>
  <c r="P1237" i="2"/>
  <c r="BI1234" i="2"/>
  <c r="BH1234" i="2"/>
  <c r="BG1234" i="2"/>
  <c r="BF1234" i="2"/>
  <c r="T1234" i="2"/>
  <c r="R1234" i="2"/>
  <c r="P1234" i="2"/>
  <c r="BI1230" i="2"/>
  <c r="BH1230" i="2"/>
  <c r="BG1230" i="2"/>
  <c r="BF1230" i="2"/>
  <c r="T1230" i="2"/>
  <c r="R1230" i="2"/>
  <c r="P1230" i="2"/>
  <c r="BI1227" i="2"/>
  <c r="BH1227" i="2"/>
  <c r="BG1227" i="2"/>
  <c r="BF1227" i="2"/>
  <c r="T1227" i="2"/>
  <c r="R1227" i="2"/>
  <c r="P1227" i="2"/>
  <c r="BI1223" i="2"/>
  <c r="BH1223" i="2"/>
  <c r="BG1223" i="2"/>
  <c r="BF1223" i="2"/>
  <c r="T1223" i="2"/>
  <c r="R1223" i="2"/>
  <c r="P1223" i="2"/>
  <c r="BI1220" i="2"/>
  <c r="BH1220" i="2"/>
  <c r="BG1220" i="2"/>
  <c r="BF1220" i="2"/>
  <c r="T1220" i="2"/>
  <c r="R1220" i="2"/>
  <c r="P1220" i="2"/>
  <c r="BI1214" i="2"/>
  <c r="BH1214" i="2"/>
  <c r="BG1214" i="2"/>
  <c r="BF1214" i="2"/>
  <c r="T1214" i="2"/>
  <c r="R1214" i="2"/>
  <c r="P1214" i="2"/>
  <c r="BI1212" i="2"/>
  <c r="BH1212" i="2"/>
  <c r="BG1212" i="2"/>
  <c r="BF1212" i="2"/>
  <c r="T1212" i="2"/>
  <c r="R1212" i="2"/>
  <c r="P1212" i="2"/>
  <c r="BI1208" i="2"/>
  <c r="BH1208" i="2"/>
  <c r="BG1208" i="2"/>
  <c r="BF1208" i="2"/>
  <c r="T1208" i="2"/>
  <c r="R1208" i="2"/>
  <c r="P1208" i="2"/>
  <c r="BI1205" i="2"/>
  <c r="BH1205" i="2"/>
  <c r="BG1205" i="2"/>
  <c r="BF1205" i="2"/>
  <c r="T1205" i="2"/>
  <c r="R1205" i="2"/>
  <c r="P1205" i="2"/>
  <c r="BI1201" i="2"/>
  <c r="BH1201" i="2"/>
  <c r="BG1201" i="2"/>
  <c r="BF1201" i="2"/>
  <c r="T1201" i="2"/>
  <c r="R1201" i="2"/>
  <c r="P1201" i="2"/>
  <c r="BI1198" i="2"/>
  <c r="BH1198" i="2"/>
  <c r="BG1198" i="2"/>
  <c r="BF1198" i="2"/>
  <c r="T1198" i="2"/>
  <c r="R1198" i="2"/>
  <c r="P1198" i="2"/>
  <c r="BI1194" i="2"/>
  <c r="BH1194" i="2"/>
  <c r="BG1194" i="2"/>
  <c r="BF1194" i="2"/>
  <c r="T1194" i="2"/>
  <c r="R1194" i="2"/>
  <c r="P1194" i="2"/>
  <c r="BI1191" i="2"/>
  <c r="BH1191" i="2"/>
  <c r="BG1191" i="2"/>
  <c r="BF1191" i="2"/>
  <c r="T1191" i="2"/>
  <c r="R1191" i="2"/>
  <c r="P1191" i="2"/>
  <c r="BI1187" i="2"/>
  <c r="BH1187" i="2"/>
  <c r="BG1187" i="2"/>
  <c r="BF1187" i="2"/>
  <c r="T1187" i="2"/>
  <c r="R1187" i="2"/>
  <c r="P1187" i="2"/>
  <c r="BI1184" i="2"/>
  <c r="BH1184" i="2"/>
  <c r="BG1184" i="2"/>
  <c r="BF1184" i="2"/>
  <c r="T1184" i="2"/>
  <c r="R1184" i="2"/>
  <c r="P1184" i="2"/>
  <c r="BI1180" i="2"/>
  <c r="BH1180" i="2"/>
  <c r="BG1180" i="2"/>
  <c r="BF1180" i="2"/>
  <c r="T1180" i="2"/>
  <c r="R1180" i="2"/>
  <c r="P1180" i="2"/>
  <c r="BI1178" i="2"/>
  <c r="BH1178" i="2"/>
  <c r="BG1178" i="2"/>
  <c r="BF1178" i="2"/>
  <c r="T1178" i="2"/>
  <c r="R1178" i="2"/>
  <c r="P1178" i="2"/>
  <c r="BI1176" i="2"/>
  <c r="BH1176" i="2"/>
  <c r="BG1176" i="2"/>
  <c r="BF1176" i="2"/>
  <c r="T1176" i="2"/>
  <c r="R1176" i="2"/>
  <c r="P1176" i="2"/>
  <c r="BI1173" i="2"/>
  <c r="BH1173" i="2"/>
  <c r="BG1173" i="2"/>
  <c r="BF1173" i="2"/>
  <c r="T1173" i="2"/>
  <c r="R1173" i="2"/>
  <c r="P1173" i="2"/>
  <c r="BI1170" i="2"/>
  <c r="BH1170" i="2"/>
  <c r="BG1170" i="2"/>
  <c r="BF1170" i="2"/>
  <c r="T1170" i="2"/>
  <c r="R1170" i="2"/>
  <c r="P1170" i="2"/>
  <c r="BI1166" i="2"/>
  <c r="BH1166" i="2"/>
  <c r="BG1166" i="2"/>
  <c r="BF1166" i="2"/>
  <c r="T1166" i="2"/>
  <c r="R1166" i="2"/>
  <c r="P1166" i="2"/>
  <c r="BI1163" i="2"/>
  <c r="BH1163" i="2"/>
  <c r="BG1163" i="2"/>
  <c r="BF1163" i="2"/>
  <c r="T1163" i="2"/>
  <c r="R1163" i="2"/>
  <c r="P1163" i="2"/>
  <c r="BI1161" i="2"/>
  <c r="BH1161" i="2"/>
  <c r="BG1161" i="2"/>
  <c r="BF1161" i="2"/>
  <c r="T1161" i="2"/>
  <c r="R1161" i="2"/>
  <c r="P1161" i="2"/>
  <c r="BI1159" i="2"/>
  <c r="BH1159" i="2"/>
  <c r="BG1159" i="2"/>
  <c r="BF1159" i="2"/>
  <c r="T1159" i="2"/>
  <c r="R1159" i="2"/>
  <c r="P1159" i="2"/>
  <c r="BI1156" i="2"/>
  <c r="BH1156" i="2"/>
  <c r="BG1156" i="2"/>
  <c r="BF1156" i="2"/>
  <c r="T1156" i="2"/>
  <c r="R1156" i="2"/>
  <c r="P1156" i="2"/>
  <c r="BI1153" i="2"/>
  <c r="BH1153" i="2"/>
  <c r="BG1153" i="2"/>
  <c r="BF1153" i="2"/>
  <c r="T1153" i="2"/>
  <c r="R1153" i="2"/>
  <c r="P1153" i="2"/>
  <c r="BI1149" i="2"/>
  <c r="BH1149" i="2"/>
  <c r="BG1149" i="2"/>
  <c r="BF1149" i="2"/>
  <c r="T1149" i="2"/>
  <c r="R1149" i="2"/>
  <c r="P1149" i="2"/>
  <c r="BI1146" i="2"/>
  <c r="BH1146" i="2"/>
  <c r="BG1146" i="2"/>
  <c r="BF1146" i="2"/>
  <c r="T1146" i="2"/>
  <c r="R1146" i="2"/>
  <c r="P1146" i="2"/>
  <c r="BI1138" i="2"/>
  <c r="BH1138" i="2"/>
  <c r="BG1138" i="2"/>
  <c r="BF1138" i="2"/>
  <c r="T1138" i="2"/>
  <c r="R1138" i="2"/>
  <c r="P1138" i="2"/>
  <c r="BI1135" i="2"/>
  <c r="BH1135" i="2"/>
  <c r="BG1135" i="2"/>
  <c r="BF1135" i="2"/>
  <c r="T1135" i="2"/>
  <c r="R1135" i="2"/>
  <c r="P1135" i="2"/>
  <c r="BI1131" i="2"/>
  <c r="BH1131" i="2"/>
  <c r="BG1131" i="2"/>
  <c r="BF1131" i="2"/>
  <c r="T1131" i="2"/>
  <c r="R1131" i="2"/>
  <c r="P1131" i="2"/>
  <c r="BI1128" i="2"/>
  <c r="BH1128" i="2"/>
  <c r="BG1128" i="2"/>
  <c r="BF1128" i="2"/>
  <c r="T1128" i="2"/>
  <c r="R1128" i="2"/>
  <c r="P1128" i="2"/>
  <c r="BI1124" i="2"/>
  <c r="BH1124" i="2"/>
  <c r="BG1124" i="2"/>
  <c r="BF1124" i="2"/>
  <c r="T1124" i="2"/>
  <c r="R1124" i="2"/>
  <c r="P1124" i="2"/>
  <c r="BI1120" i="2"/>
  <c r="BH1120" i="2"/>
  <c r="BG1120" i="2"/>
  <c r="BF1120" i="2"/>
  <c r="T1120" i="2"/>
  <c r="R1120" i="2"/>
  <c r="P1120" i="2"/>
  <c r="BI1117" i="2"/>
  <c r="BH1117" i="2"/>
  <c r="BG1117" i="2"/>
  <c r="BF1117" i="2"/>
  <c r="T1117" i="2"/>
  <c r="R1117" i="2"/>
  <c r="P1117" i="2"/>
  <c r="BI1113" i="2"/>
  <c r="BH1113" i="2"/>
  <c r="BG1113" i="2"/>
  <c r="BF1113" i="2"/>
  <c r="T1113" i="2"/>
  <c r="R1113" i="2"/>
  <c r="P1113" i="2"/>
  <c r="BI1110" i="2"/>
  <c r="BH1110" i="2"/>
  <c r="BG1110" i="2"/>
  <c r="BF1110" i="2"/>
  <c r="T1110" i="2"/>
  <c r="R1110" i="2"/>
  <c r="P1110" i="2"/>
  <c r="BI1106" i="2"/>
  <c r="BH1106" i="2"/>
  <c r="BG1106" i="2"/>
  <c r="BF1106" i="2"/>
  <c r="T1106" i="2"/>
  <c r="R1106" i="2"/>
  <c r="P1106" i="2"/>
  <c r="BI1103" i="2"/>
  <c r="BH1103" i="2"/>
  <c r="BG1103" i="2"/>
  <c r="BF1103" i="2"/>
  <c r="T1103" i="2"/>
  <c r="R1103" i="2"/>
  <c r="P1103" i="2"/>
  <c r="BI1099" i="2"/>
  <c r="BH1099" i="2"/>
  <c r="BG1099" i="2"/>
  <c r="BF1099" i="2"/>
  <c r="T1099" i="2"/>
  <c r="R1099" i="2"/>
  <c r="P1099" i="2"/>
  <c r="BI1096" i="2"/>
  <c r="BH1096" i="2"/>
  <c r="BG1096" i="2"/>
  <c r="BF1096" i="2"/>
  <c r="T1096" i="2"/>
  <c r="R1096" i="2"/>
  <c r="P1096" i="2"/>
  <c r="BI1093" i="2"/>
  <c r="BH1093" i="2"/>
  <c r="BG1093" i="2"/>
  <c r="BF1093" i="2"/>
  <c r="T1093" i="2"/>
  <c r="R1093" i="2"/>
  <c r="P1093" i="2"/>
  <c r="BI1089" i="2"/>
  <c r="BH1089" i="2"/>
  <c r="BG1089" i="2"/>
  <c r="BF1089" i="2"/>
  <c r="T1089" i="2"/>
  <c r="R1089" i="2"/>
  <c r="P1089" i="2"/>
  <c r="BI1085" i="2"/>
  <c r="BH1085" i="2"/>
  <c r="BG1085" i="2"/>
  <c r="BF1085" i="2"/>
  <c r="T1085" i="2"/>
  <c r="R1085" i="2"/>
  <c r="P1085" i="2"/>
  <c r="BI1081" i="2"/>
  <c r="BH1081" i="2"/>
  <c r="BG1081" i="2"/>
  <c r="BF1081" i="2"/>
  <c r="T1081" i="2"/>
  <c r="R1081" i="2"/>
  <c r="P1081" i="2"/>
  <c r="BI1078" i="2"/>
  <c r="BH1078" i="2"/>
  <c r="BG1078" i="2"/>
  <c r="BF1078" i="2"/>
  <c r="T1078" i="2"/>
  <c r="R1078" i="2"/>
  <c r="P1078" i="2"/>
  <c r="BI1075" i="2"/>
  <c r="BH1075" i="2"/>
  <c r="BG1075" i="2"/>
  <c r="BF1075" i="2"/>
  <c r="T1075" i="2"/>
  <c r="R1075" i="2"/>
  <c r="P1075" i="2"/>
  <c r="BI1071" i="2"/>
  <c r="BH1071" i="2"/>
  <c r="BG1071" i="2"/>
  <c r="BF1071" i="2"/>
  <c r="T1071" i="2"/>
  <c r="R1071" i="2"/>
  <c r="P1071" i="2"/>
  <c r="BI1068" i="2"/>
  <c r="BH1068" i="2"/>
  <c r="BG1068" i="2"/>
  <c r="BF1068" i="2"/>
  <c r="T1068" i="2"/>
  <c r="R1068" i="2"/>
  <c r="P1068" i="2"/>
  <c r="BI1064" i="2"/>
  <c r="BH1064" i="2"/>
  <c r="BG1064" i="2"/>
  <c r="BF1064" i="2"/>
  <c r="T1064" i="2"/>
  <c r="R1064" i="2"/>
  <c r="P1064" i="2"/>
  <c r="BI1061" i="2"/>
  <c r="BH1061" i="2"/>
  <c r="BG1061" i="2"/>
  <c r="BF1061" i="2"/>
  <c r="T1061" i="2"/>
  <c r="R1061" i="2"/>
  <c r="P1061" i="2"/>
  <c r="BI1057" i="2"/>
  <c r="BH1057" i="2"/>
  <c r="BG1057" i="2"/>
  <c r="BF1057" i="2"/>
  <c r="T1057" i="2"/>
  <c r="R1057" i="2"/>
  <c r="P1057" i="2"/>
  <c r="BI1053" i="2"/>
  <c r="BH1053" i="2"/>
  <c r="BG1053" i="2"/>
  <c r="BF1053" i="2"/>
  <c r="T1053" i="2"/>
  <c r="R1053" i="2"/>
  <c r="P1053" i="2"/>
  <c r="BI1050" i="2"/>
  <c r="BH1050" i="2"/>
  <c r="BG1050" i="2"/>
  <c r="BF1050" i="2"/>
  <c r="T1050" i="2"/>
  <c r="R1050" i="2"/>
  <c r="P1050" i="2"/>
  <c r="BI1046" i="2"/>
  <c r="BH1046" i="2"/>
  <c r="BG1046" i="2"/>
  <c r="BF1046" i="2"/>
  <c r="T1046" i="2"/>
  <c r="R1046" i="2"/>
  <c r="P1046" i="2"/>
  <c r="BI1043" i="2"/>
  <c r="BH1043" i="2"/>
  <c r="BG1043" i="2"/>
  <c r="BF1043" i="2"/>
  <c r="T1043" i="2"/>
  <c r="R1043" i="2"/>
  <c r="P1043" i="2"/>
  <c r="BI1039" i="2"/>
  <c r="BH1039" i="2"/>
  <c r="BG1039" i="2"/>
  <c r="BF1039" i="2"/>
  <c r="T1039" i="2"/>
  <c r="R1039" i="2"/>
  <c r="P1039" i="2"/>
  <c r="BI1036" i="2"/>
  <c r="BH1036" i="2"/>
  <c r="BG1036" i="2"/>
  <c r="BF1036" i="2"/>
  <c r="T1036" i="2"/>
  <c r="R1036" i="2"/>
  <c r="P1036" i="2"/>
  <c r="BI1032" i="2"/>
  <c r="BH1032" i="2"/>
  <c r="BG1032" i="2"/>
  <c r="BF1032" i="2"/>
  <c r="T1032" i="2"/>
  <c r="R1032" i="2"/>
  <c r="P1032" i="2"/>
  <c r="BI1029" i="2"/>
  <c r="BH1029" i="2"/>
  <c r="BG1029" i="2"/>
  <c r="BF1029" i="2"/>
  <c r="T1029" i="2"/>
  <c r="R1029" i="2"/>
  <c r="P1029" i="2"/>
  <c r="BI1025" i="2"/>
  <c r="BH1025" i="2"/>
  <c r="BG1025" i="2"/>
  <c r="BF1025" i="2"/>
  <c r="T1025" i="2"/>
  <c r="R1025" i="2"/>
  <c r="P1025" i="2"/>
  <c r="BI1022" i="2"/>
  <c r="BH1022" i="2"/>
  <c r="BG1022" i="2"/>
  <c r="BF1022" i="2"/>
  <c r="T1022" i="2"/>
  <c r="R1022" i="2"/>
  <c r="P1022" i="2"/>
  <c r="BI1018" i="2"/>
  <c r="BH1018" i="2"/>
  <c r="BG1018" i="2"/>
  <c r="BF1018" i="2"/>
  <c r="T1018" i="2"/>
  <c r="R1018" i="2"/>
  <c r="P1018" i="2"/>
  <c r="BI1016" i="2"/>
  <c r="BH1016" i="2"/>
  <c r="BG1016" i="2"/>
  <c r="BF1016" i="2"/>
  <c r="T1016" i="2"/>
  <c r="R1016" i="2"/>
  <c r="P1016" i="2"/>
  <c r="BI1015" i="2"/>
  <c r="BH1015" i="2"/>
  <c r="BG1015" i="2"/>
  <c r="BF1015" i="2"/>
  <c r="T1015" i="2"/>
  <c r="R1015" i="2"/>
  <c r="P1015" i="2"/>
  <c r="BI1014" i="2"/>
  <c r="BH1014" i="2"/>
  <c r="BG1014" i="2"/>
  <c r="BF1014" i="2"/>
  <c r="T1014" i="2"/>
  <c r="R1014" i="2"/>
  <c r="P1014" i="2"/>
  <c r="BI1013" i="2"/>
  <c r="BH1013" i="2"/>
  <c r="BG1013" i="2"/>
  <c r="BF1013" i="2"/>
  <c r="T1013" i="2"/>
  <c r="R1013" i="2"/>
  <c r="P1013" i="2"/>
  <c r="BI1012" i="2"/>
  <c r="BH1012" i="2"/>
  <c r="BG1012" i="2"/>
  <c r="BF1012" i="2"/>
  <c r="T1012" i="2"/>
  <c r="R1012" i="2"/>
  <c r="P1012" i="2"/>
  <c r="BI1011" i="2"/>
  <c r="BH1011" i="2"/>
  <c r="BG1011" i="2"/>
  <c r="BF1011" i="2"/>
  <c r="T1011" i="2"/>
  <c r="R1011" i="2"/>
  <c r="P1011" i="2"/>
  <c r="BI1010" i="2"/>
  <c r="BH1010" i="2"/>
  <c r="BG1010" i="2"/>
  <c r="BF1010" i="2"/>
  <c r="T1010" i="2"/>
  <c r="R1010" i="2"/>
  <c r="P1010" i="2"/>
  <c r="BI1009" i="2"/>
  <c r="BH1009" i="2"/>
  <c r="BG1009" i="2"/>
  <c r="BF1009" i="2"/>
  <c r="T1009" i="2"/>
  <c r="R1009" i="2"/>
  <c r="P1009" i="2"/>
  <c r="BI1008" i="2"/>
  <c r="BH1008" i="2"/>
  <c r="BG1008" i="2"/>
  <c r="BF1008" i="2"/>
  <c r="T1008" i="2"/>
  <c r="R1008" i="2"/>
  <c r="P1008" i="2"/>
  <c r="BI1007" i="2"/>
  <c r="BH1007" i="2"/>
  <c r="BG1007" i="2"/>
  <c r="BF1007" i="2"/>
  <c r="T1007" i="2"/>
  <c r="R1007" i="2"/>
  <c r="P1007" i="2"/>
  <c r="BI1006" i="2"/>
  <c r="BH1006" i="2"/>
  <c r="BG1006" i="2"/>
  <c r="BF1006" i="2"/>
  <c r="T1006" i="2"/>
  <c r="R1006" i="2"/>
  <c r="P1006" i="2"/>
  <c r="BI1004" i="2"/>
  <c r="BH1004" i="2"/>
  <c r="BG1004" i="2"/>
  <c r="BF1004" i="2"/>
  <c r="T1004" i="2"/>
  <c r="R1004" i="2"/>
  <c r="P1004" i="2"/>
  <c r="BI1002" i="2"/>
  <c r="BH1002" i="2"/>
  <c r="BG1002" i="2"/>
  <c r="BF1002" i="2"/>
  <c r="T1002" i="2"/>
  <c r="R1002" i="2"/>
  <c r="P1002" i="2"/>
  <c r="BI1000" i="2"/>
  <c r="BH1000" i="2"/>
  <c r="BG1000" i="2"/>
  <c r="BF1000" i="2"/>
  <c r="T1000" i="2"/>
  <c r="R1000" i="2"/>
  <c r="P1000" i="2"/>
  <c r="BI998" i="2"/>
  <c r="BH998" i="2"/>
  <c r="BG998" i="2"/>
  <c r="BF998" i="2"/>
  <c r="T998" i="2"/>
  <c r="R998" i="2"/>
  <c r="P998" i="2"/>
  <c r="BI996" i="2"/>
  <c r="BH996" i="2"/>
  <c r="BG996" i="2"/>
  <c r="BF996" i="2"/>
  <c r="T996" i="2"/>
  <c r="R996" i="2"/>
  <c r="P996" i="2"/>
  <c r="BI994" i="2"/>
  <c r="BH994" i="2"/>
  <c r="BG994" i="2"/>
  <c r="BF994" i="2"/>
  <c r="T994" i="2"/>
  <c r="R994" i="2"/>
  <c r="P994" i="2"/>
  <c r="BI992" i="2"/>
  <c r="BH992" i="2"/>
  <c r="BG992" i="2"/>
  <c r="BF992" i="2"/>
  <c r="T992" i="2"/>
  <c r="R992" i="2"/>
  <c r="P992" i="2"/>
  <c r="BI990" i="2"/>
  <c r="BH990" i="2"/>
  <c r="BG990" i="2"/>
  <c r="BF990" i="2"/>
  <c r="T990" i="2"/>
  <c r="R990" i="2"/>
  <c r="P990" i="2"/>
  <c r="BI988" i="2"/>
  <c r="BH988" i="2"/>
  <c r="BG988" i="2"/>
  <c r="BF988" i="2"/>
  <c r="T988" i="2"/>
  <c r="R988" i="2"/>
  <c r="P988" i="2"/>
  <c r="BI986" i="2"/>
  <c r="BH986" i="2"/>
  <c r="BG986" i="2"/>
  <c r="BF986" i="2"/>
  <c r="T986" i="2"/>
  <c r="R986" i="2"/>
  <c r="P986" i="2"/>
  <c r="BI984" i="2"/>
  <c r="BH984" i="2"/>
  <c r="BG984" i="2"/>
  <c r="BF984" i="2"/>
  <c r="T984" i="2"/>
  <c r="R984" i="2"/>
  <c r="P984" i="2"/>
  <c r="BI982" i="2"/>
  <c r="BH982" i="2"/>
  <c r="BG982" i="2"/>
  <c r="BF982" i="2"/>
  <c r="T982" i="2"/>
  <c r="R982" i="2"/>
  <c r="P982" i="2"/>
  <c r="BI980" i="2"/>
  <c r="BH980" i="2"/>
  <c r="BG980" i="2"/>
  <c r="BF980" i="2"/>
  <c r="T980" i="2"/>
  <c r="R980" i="2"/>
  <c r="P980" i="2"/>
  <c r="BI978" i="2"/>
  <c r="BH978" i="2"/>
  <c r="BG978" i="2"/>
  <c r="BF978" i="2"/>
  <c r="T978" i="2"/>
  <c r="R978" i="2"/>
  <c r="P978" i="2"/>
  <c r="BI976" i="2"/>
  <c r="BH976" i="2"/>
  <c r="BG976" i="2"/>
  <c r="BF976" i="2"/>
  <c r="T976" i="2"/>
  <c r="R976" i="2"/>
  <c r="P976" i="2"/>
  <c r="BI974" i="2"/>
  <c r="BH974" i="2"/>
  <c r="BG974" i="2"/>
  <c r="BF974" i="2"/>
  <c r="T974" i="2"/>
  <c r="R974" i="2"/>
  <c r="P974" i="2"/>
  <c r="BI972" i="2"/>
  <c r="BH972" i="2"/>
  <c r="BG972" i="2"/>
  <c r="BF972" i="2"/>
  <c r="T972" i="2"/>
  <c r="R972" i="2"/>
  <c r="P972" i="2"/>
  <c r="BI970" i="2"/>
  <c r="BH970" i="2"/>
  <c r="BG970" i="2"/>
  <c r="BF970" i="2"/>
  <c r="T970" i="2"/>
  <c r="R970" i="2"/>
  <c r="P970" i="2"/>
  <c r="BI968" i="2"/>
  <c r="BH968" i="2"/>
  <c r="BG968" i="2"/>
  <c r="BF968" i="2"/>
  <c r="T968" i="2"/>
  <c r="R968" i="2"/>
  <c r="P968" i="2"/>
  <c r="BI966" i="2"/>
  <c r="BH966" i="2"/>
  <c r="BG966" i="2"/>
  <c r="BF966" i="2"/>
  <c r="T966" i="2"/>
  <c r="R966" i="2"/>
  <c r="P966" i="2"/>
  <c r="BI964" i="2"/>
  <c r="BH964" i="2"/>
  <c r="BG964" i="2"/>
  <c r="BF964" i="2"/>
  <c r="T964" i="2"/>
  <c r="R964" i="2"/>
  <c r="P964" i="2"/>
  <c r="BI962" i="2"/>
  <c r="BH962" i="2"/>
  <c r="BG962" i="2"/>
  <c r="BF962" i="2"/>
  <c r="T962" i="2"/>
  <c r="R962" i="2"/>
  <c r="P962" i="2"/>
  <c r="BI960" i="2"/>
  <c r="BH960" i="2"/>
  <c r="BG960" i="2"/>
  <c r="BF960" i="2"/>
  <c r="T960" i="2"/>
  <c r="R960" i="2"/>
  <c r="P960" i="2"/>
  <c r="BI957" i="2"/>
  <c r="BH957" i="2"/>
  <c r="BG957" i="2"/>
  <c r="BF957" i="2"/>
  <c r="T957" i="2"/>
  <c r="R957" i="2"/>
  <c r="P957" i="2"/>
  <c r="BI955" i="2"/>
  <c r="BH955" i="2"/>
  <c r="BG955" i="2"/>
  <c r="BF955" i="2"/>
  <c r="T955" i="2"/>
  <c r="R955" i="2"/>
  <c r="P955" i="2"/>
  <c r="BI953" i="2"/>
  <c r="BH953" i="2"/>
  <c r="BG953" i="2"/>
  <c r="BF953" i="2"/>
  <c r="T953" i="2"/>
  <c r="R953" i="2"/>
  <c r="P953" i="2"/>
  <c r="BI951" i="2"/>
  <c r="BH951" i="2"/>
  <c r="BG951" i="2"/>
  <c r="BF951" i="2"/>
  <c r="T951" i="2"/>
  <c r="R951" i="2"/>
  <c r="P951" i="2"/>
  <c r="BI949" i="2"/>
  <c r="BH949" i="2"/>
  <c r="BG949" i="2"/>
  <c r="BF949" i="2"/>
  <c r="T949" i="2"/>
  <c r="R949" i="2"/>
  <c r="P949" i="2"/>
  <c r="BI947" i="2"/>
  <c r="BH947" i="2"/>
  <c r="BG947" i="2"/>
  <c r="BF947" i="2"/>
  <c r="T947" i="2"/>
  <c r="R947" i="2"/>
  <c r="P947" i="2"/>
  <c r="BI945" i="2"/>
  <c r="BH945" i="2"/>
  <c r="BG945" i="2"/>
  <c r="BF945" i="2"/>
  <c r="T945" i="2"/>
  <c r="R945" i="2"/>
  <c r="P945" i="2"/>
  <c r="BI943" i="2"/>
  <c r="BH943" i="2"/>
  <c r="BG943" i="2"/>
  <c r="BF943" i="2"/>
  <c r="T943" i="2"/>
  <c r="R943" i="2"/>
  <c r="P943" i="2"/>
  <c r="BI941" i="2"/>
  <c r="BH941" i="2"/>
  <c r="BG941" i="2"/>
  <c r="BF941" i="2"/>
  <c r="T941" i="2"/>
  <c r="R941" i="2"/>
  <c r="P941" i="2"/>
  <c r="BI939" i="2"/>
  <c r="BH939" i="2"/>
  <c r="BG939" i="2"/>
  <c r="BF939" i="2"/>
  <c r="T939" i="2"/>
  <c r="R939" i="2"/>
  <c r="P939" i="2"/>
  <c r="BI937" i="2"/>
  <c r="BH937" i="2"/>
  <c r="BG937" i="2"/>
  <c r="BF937" i="2"/>
  <c r="T937" i="2"/>
  <c r="R937" i="2"/>
  <c r="P937" i="2"/>
  <c r="BI935" i="2"/>
  <c r="BH935" i="2"/>
  <c r="BG935" i="2"/>
  <c r="BF935" i="2"/>
  <c r="T935" i="2"/>
  <c r="R935" i="2"/>
  <c r="P935" i="2"/>
  <c r="BI933" i="2"/>
  <c r="BH933" i="2"/>
  <c r="BG933" i="2"/>
  <c r="BF933" i="2"/>
  <c r="T933" i="2"/>
  <c r="R933" i="2"/>
  <c r="P933" i="2"/>
  <c r="BI931" i="2"/>
  <c r="BH931" i="2"/>
  <c r="BG931" i="2"/>
  <c r="BF931" i="2"/>
  <c r="T931" i="2"/>
  <c r="R931" i="2"/>
  <c r="P931" i="2"/>
  <c r="BI929" i="2"/>
  <c r="BH929" i="2"/>
  <c r="BG929" i="2"/>
  <c r="BF929" i="2"/>
  <c r="T929" i="2"/>
  <c r="R929" i="2"/>
  <c r="P929" i="2"/>
  <c r="BI927" i="2"/>
  <c r="BH927" i="2"/>
  <c r="BG927" i="2"/>
  <c r="BF927" i="2"/>
  <c r="T927" i="2"/>
  <c r="R927" i="2"/>
  <c r="P927" i="2"/>
  <c r="BI925" i="2"/>
  <c r="BH925" i="2"/>
  <c r="BG925" i="2"/>
  <c r="BF925" i="2"/>
  <c r="T925" i="2"/>
  <c r="R925" i="2"/>
  <c r="P925" i="2"/>
  <c r="BI923" i="2"/>
  <c r="BH923" i="2"/>
  <c r="BG923" i="2"/>
  <c r="BF923" i="2"/>
  <c r="T923" i="2"/>
  <c r="R923" i="2"/>
  <c r="P923" i="2"/>
  <c r="BI921" i="2"/>
  <c r="BH921" i="2"/>
  <c r="BG921" i="2"/>
  <c r="BF921" i="2"/>
  <c r="T921" i="2"/>
  <c r="R921" i="2"/>
  <c r="P921" i="2"/>
  <c r="BI919" i="2"/>
  <c r="BH919" i="2"/>
  <c r="BG919" i="2"/>
  <c r="BF919" i="2"/>
  <c r="T919" i="2"/>
  <c r="R919" i="2"/>
  <c r="P919" i="2"/>
  <c r="BI917" i="2"/>
  <c r="BH917" i="2"/>
  <c r="BG917" i="2"/>
  <c r="BF917" i="2"/>
  <c r="T917" i="2"/>
  <c r="R917" i="2"/>
  <c r="P917" i="2"/>
  <c r="BI915" i="2"/>
  <c r="BH915" i="2"/>
  <c r="BG915" i="2"/>
  <c r="BF915" i="2"/>
  <c r="T915" i="2"/>
  <c r="R915" i="2"/>
  <c r="P915" i="2"/>
  <c r="BI913" i="2"/>
  <c r="BH913" i="2"/>
  <c r="BG913" i="2"/>
  <c r="BF913" i="2"/>
  <c r="T913" i="2"/>
  <c r="R913" i="2"/>
  <c r="P913" i="2"/>
  <c r="BI911" i="2"/>
  <c r="BH911" i="2"/>
  <c r="BG911" i="2"/>
  <c r="BF911" i="2"/>
  <c r="T911" i="2"/>
  <c r="R911" i="2"/>
  <c r="P911" i="2"/>
  <c r="BI909" i="2"/>
  <c r="BH909" i="2"/>
  <c r="BG909" i="2"/>
  <c r="BF909" i="2"/>
  <c r="T909" i="2"/>
  <c r="R909" i="2"/>
  <c r="P909" i="2"/>
  <c r="BI906" i="2"/>
  <c r="BH906" i="2"/>
  <c r="BG906" i="2"/>
  <c r="BF906" i="2"/>
  <c r="T906" i="2"/>
  <c r="R906" i="2"/>
  <c r="P906" i="2"/>
  <c r="BI904" i="2"/>
  <c r="BH904" i="2"/>
  <c r="BG904" i="2"/>
  <c r="BF904" i="2"/>
  <c r="T904" i="2"/>
  <c r="R904" i="2"/>
  <c r="P904" i="2"/>
  <c r="BI902" i="2"/>
  <c r="BH902" i="2"/>
  <c r="BG902" i="2"/>
  <c r="BF902" i="2"/>
  <c r="T902" i="2"/>
  <c r="R902" i="2"/>
  <c r="P902" i="2"/>
  <c r="BI900" i="2"/>
  <c r="BH900" i="2"/>
  <c r="BG900" i="2"/>
  <c r="BF900" i="2"/>
  <c r="T900" i="2"/>
  <c r="R900" i="2"/>
  <c r="P900" i="2"/>
  <c r="BI898" i="2"/>
  <c r="BH898" i="2"/>
  <c r="BG898" i="2"/>
  <c r="BF898" i="2"/>
  <c r="T898" i="2"/>
  <c r="R898" i="2"/>
  <c r="P898" i="2"/>
  <c r="BI896" i="2"/>
  <c r="BH896" i="2"/>
  <c r="BG896" i="2"/>
  <c r="BF896" i="2"/>
  <c r="T896" i="2"/>
  <c r="R896" i="2"/>
  <c r="P896" i="2"/>
  <c r="BI894" i="2"/>
  <c r="BH894" i="2"/>
  <c r="BG894" i="2"/>
  <c r="BF894" i="2"/>
  <c r="T894" i="2"/>
  <c r="R894" i="2"/>
  <c r="P894" i="2"/>
  <c r="BI892" i="2"/>
  <c r="BH892" i="2"/>
  <c r="BG892" i="2"/>
  <c r="BF892" i="2"/>
  <c r="T892" i="2"/>
  <c r="R892" i="2"/>
  <c r="P892" i="2"/>
  <c r="BI890" i="2"/>
  <c r="BH890" i="2"/>
  <c r="BG890" i="2"/>
  <c r="BF890" i="2"/>
  <c r="T890" i="2"/>
  <c r="R890" i="2"/>
  <c r="P890" i="2"/>
  <c r="BI888" i="2"/>
  <c r="BH888" i="2"/>
  <c r="BG888" i="2"/>
  <c r="BF888" i="2"/>
  <c r="T888" i="2"/>
  <c r="R888" i="2"/>
  <c r="P888" i="2"/>
  <c r="BI886" i="2"/>
  <c r="BH886" i="2"/>
  <c r="BG886" i="2"/>
  <c r="BF886" i="2"/>
  <c r="T886" i="2"/>
  <c r="R886" i="2"/>
  <c r="P886" i="2"/>
  <c r="BI884" i="2"/>
  <c r="BH884" i="2"/>
  <c r="BG884" i="2"/>
  <c r="BF884" i="2"/>
  <c r="T884" i="2"/>
  <c r="R884" i="2"/>
  <c r="P884" i="2"/>
  <c r="BI882" i="2"/>
  <c r="BH882" i="2"/>
  <c r="BG882" i="2"/>
  <c r="BF882" i="2"/>
  <c r="T882" i="2"/>
  <c r="R882" i="2"/>
  <c r="P882" i="2"/>
  <c r="BI880" i="2"/>
  <c r="BH880" i="2"/>
  <c r="BG880" i="2"/>
  <c r="BF880" i="2"/>
  <c r="T880" i="2"/>
  <c r="R880" i="2"/>
  <c r="P880" i="2"/>
  <c r="BI878" i="2"/>
  <c r="BH878" i="2"/>
  <c r="BG878" i="2"/>
  <c r="BF878" i="2"/>
  <c r="T878" i="2"/>
  <c r="R878" i="2"/>
  <c r="P878" i="2"/>
  <c r="BI876" i="2"/>
  <c r="BH876" i="2"/>
  <c r="BG876" i="2"/>
  <c r="BF876" i="2"/>
  <c r="T876" i="2"/>
  <c r="R876" i="2"/>
  <c r="P876" i="2"/>
  <c r="BI874" i="2"/>
  <c r="BH874" i="2"/>
  <c r="BG874" i="2"/>
  <c r="BF874" i="2"/>
  <c r="T874" i="2"/>
  <c r="R874" i="2"/>
  <c r="P874" i="2"/>
  <c r="BI872" i="2"/>
  <c r="BH872" i="2"/>
  <c r="BG872" i="2"/>
  <c r="BF872" i="2"/>
  <c r="T872" i="2"/>
  <c r="R872" i="2"/>
  <c r="P872" i="2"/>
  <c r="BI870" i="2"/>
  <c r="BH870" i="2"/>
  <c r="BG870" i="2"/>
  <c r="BF870" i="2"/>
  <c r="T870" i="2"/>
  <c r="R870" i="2"/>
  <c r="P870" i="2"/>
  <c r="BI865" i="2"/>
  <c r="BH865" i="2"/>
  <c r="BG865" i="2"/>
  <c r="BF865" i="2"/>
  <c r="T865" i="2"/>
  <c r="T864" i="2"/>
  <c r="R865" i="2"/>
  <c r="R864" i="2"/>
  <c r="P865" i="2"/>
  <c r="P864" i="2"/>
  <c r="BI863" i="2"/>
  <c r="BH863" i="2"/>
  <c r="BG863" i="2"/>
  <c r="BF863" i="2"/>
  <c r="T863" i="2"/>
  <c r="R863" i="2"/>
  <c r="P863" i="2"/>
  <c r="BI861" i="2"/>
  <c r="BH861" i="2"/>
  <c r="BG861" i="2"/>
  <c r="BF861" i="2"/>
  <c r="T861" i="2"/>
  <c r="R861" i="2"/>
  <c r="P861" i="2"/>
  <c r="BI859" i="2"/>
  <c r="BH859" i="2"/>
  <c r="BG859" i="2"/>
  <c r="BF859" i="2"/>
  <c r="T859" i="2"/>
  <c r="R859" i="2"/>
  <c r="P859" i="2"/>
  <c r="BI858" i="2"/>
  <c r="BH858" i="2"/>
  <c r="BG858" i="2"/>
  <c r="BF858" i="2"/>
  <c r="T858" i="2"/>
  <c r="R858" i="2"/>
  <c r="P858" i="2"/>
  <c r="BI855" i="2"/>
  <c r="BH855" i="2"/>
  <c r="BG855" i="2"/>
  <c r="BF855" i="2"/>
  <c r="T855" i="2"/>
  <c r="R855" i="2"/>
  <c r="P855" i="2"/>
  <c r="BI853" i="2"/>
  <c r="BH853" i="2"/>
  <c r="BG853" i="2"/>
  <c r="BF853" i="2"/>
  <c r="T853" i="2"/>
  <c r="R853" i="2"/>
  <c r="P853" i="2"/>
  <c r="BI851" i="2"/>
  <c r="BH851" i="2"/>
  <c r="BG851" i="2"/>
  <c r="BF851" i="2"/>
  <c r="T851" i="2"/>
  <c r="R851" i="2"/>
  <c r="P851" i="2"/>
  <c r="BI847" i="2"/>
  <c r="BH847" i="2"/>
  <c r="BG847" i="2"/>
  <c r="BF847" i="2"/>
  <c r="T847" i="2"/>
  <c r="R847" i="2"/>
  <c r="P847" i="2"/>
  <c r="BI843" i="2"/>
  <c r="BH843" i="2"/>
  <c r="BG843" i="2"/>
  <c r="BF843" i="2"/>
  <c r="T843" i="2"/>
  <c r="R843" i="2"/>
  <c r="P843" i="2"/>
  <c r="BI839" i="2"/>
  <c r="BH839" i="2"/>
  <c r="BG839" i="2"/>
  <c r="BF839" i="2"/>
  <c r="T839" i="2"/>
  <c r="R839" i="2"/>
  <c r="P839" i="2"/>
  <c r="BI837" i="2"/>
  <c r="BH837" i="2"/>
  <c r="BG837" i="2"/>
  <c r="BF837" i="2"/>
  <c r="T837" i="2"/>
  <c r="R837" i="2"/>
  <c r="P837" i="2"/>
  <c r="BI834" i="2"/>
  <c r="BH834" i="2"/>
  <c r="BG834" i="2"/>
  <c r="BF834" i="2"/>
  <c r="T834" i="2"/>
  <c r="R834" i="2"/>
  <c r="P834" i="2"/>
  <c r="BI829" i="2"/>
  <c r="BH829" i="2"/>
  <c r="BG829" i="2"/>
  <c r="BF829" i="2"/>
  <c r="T829" i="2"/>
  <c r="R829" i="2"/>
  <c r="P829" i="2"/>
  <c r="BI826" i="2"/>
  <c r="BH826" i="2"/>
  <c r="BG826" i="2"/>
  <c r="BF826" i="2"/>
  <c r="T826" i="2"/>
  <c r="R826" i="2"/>
  <c r="P826" i="2"/>
  <c r="BI813" i="2"/>
  <c r="BH813" i="2"/>
  <c r="BG813" i="2"/>
  <c r="BF813" i="2"/>
  <c r="T813" i="2"/>
  <c r="R813" i="2"/>
  <c r="P813" i="2"/>
  <c r="BI810" i="2"/>
  <c r="BH810" i="2"/>
  <c r="BG810" i="2"/>
  <c r="BF810" i="2"/>
  <c r="T810" i="2"/>
  <c r="R810" i="2"/>
  <c r="P810" i="2"/>
  <c r="BI806" i="2"/>
  <c r="BH806" i="2"/>
  <c r="BG806" i="2"/>
  <c r="BF806" i="2"/>
  <c r="T806" i="2"/>
  <c r="R806" i="2"/>
  <c r="P806" i="2"/>
  <c r="BI802" i="2"/>
  <c r="BH802" i="2"/>
  <c r="BG802" i="2"/>
  <c r="BF802" i="2"/>
  <c r="T802" i="2"/>
  <c r="R802" i="2"/>
  <c r="P802" i="2"/>
  <c r="BI789" i="2"/>
  <c r="BH789" i="2"/>
  <c r="BG789" i="2"/>
  <c r="BF789" i="2"/>
  <c r="T789" i="2"/>
  <c r="R789" i="2"/>
  <c r="P789" i="2"/>
  <c r="BI787" i="2"/>
  <c r="BH787" i="2"/>
  <c r="BG787" i="2"/>
  <c r="BF787" i="2"/>
  <c r="T787" i="2"/>
  <c r="R787" i="2"/>
  <c r="P787" i="2"/>
  <c r="BI783" i="2"/>
  <c r="BH783" i="2"/>
  <c r="BG783" i="2"/>
  <c r="BF783" i="2"/>
  <c r="T783" i="2"/>
  <c r="R783" i="2"/>
  <c r="P783" i="2"/>
  <c r="BI779" i="2"/>
  <c r="BH779" i="2"/>
  <c r="BG779" i="2"/>
  <c r="BF779" i="2"/>
  <c r="T779" i="2"/>
  <c r="R779" i="2"/>
  <c r="P779" i="2"/>
  <c r="BI776" i="2"/>
  <c r="BH776" i="2"/>
  <c r="BG776" i="2"/>
  <c r="BF776" i="2"/>
  <c r="T776" i="2"/>
  <c r="R776" i="2"/>
  <c r="P776" i="2"/>
  <c r="BI772" i="2"/>
  <c r="BH772" i="2"/>
  <c r="BG772" i="2"/>
  <c r="BF772" i="2"/>
  <c r="T772" i="2"/>
  <c r="R772" i="2"/>
  <c r="P772" i="2"/>
  <c r="BI768" i="2"/>
  <c r="BH768" i="2"/>
  <c r="BG768" i="2"/>
  <c r="BF768" i="2"/>
  <c r="T768" i="2"/>
  <c r="R768" i="2"/>
  <c r="P768" i="2"/>
  <c r="BI765" i="2"/>
  <c r="BH765" i="2"/>
  <c r="BG765" i="2"/>
  <c r="BF765" i="2"/>
  <c r="T765" i="2"/>
  <c r="R765" i="2"/>
  <c r="P765" i="2"/>
  <c r="BI762" i="2"/>
  <c r="BH762" i="2"/>
  <c r="BG762" i="2"/>
  <c r="BF762" i="2"/>
  <c r="T762" i="2"/>
  <c r="R762" i="2"/>
  <c r="P762" i="2"/>
  <c r="BI758" i="2"/>
  <c r="BH758" i="2"/>
  <c r="BG758" i="2"/>
  <c r="BF758" i="2"/>
  <c r="T758" i="2"/>
  <c r="R758" i="2"/>
  <c r="P758" i="2"/>
  <c r="BI754" i="2"/>
  <c r="BH754" i="2"/>
  <c r="BG754" i="2"/>
  <c r="BF754" i="2"/>
  <c r="T754" i="2"/>
  <c r="R754" i="2"/>
  <c r="P754" i="2"/>
  <c r="BI750" i="2"/>
  <c r="BH750" i="2"/>
  <c r="BG750" i="2"/>
  <c r="BF750" i="2"/>
  <c r="T750" i="2"/>
  <c r="R750" i="2"/>
  <c r="P750" i="2"/>
  <c r="BI746" i="2"/>
  <c r="BH746" i="2"/>
  <c r="BG746" i="2"/>
  <c r="BF746" i="2"/>
  <c r="T746" i="2"/>
  <c r="R746" i="2"/>
  <c r="P746" i="2"/>
  <c r="BI743" i="2"/>
  <c r="BH743" i="2"/>
  <c r="BG743" i="2"/>
  <c r="BF743" i="2"/>
  <c r="T743" i="2"/>
  <c r="R743" i="2"/>
  <c r="P743" i="2"/>
  <c r="BI740" i="2"/>
  <c r="BH740" i="2"/>
  <c r="BG740" i="2"/>
  <c r="BF740" i="2"/>
  <c r="T740" i="2"/>
  <c r="R740" i="2"/>
  <c r="P740" i="2"/>
  <c r="BI737" i="2"/>
  <c r="BH737" i="2"/>
  <c r="BG737" i="2"/>
  <c r="BF737" i="2"/>
  <c r="T737" i="2"/>
  <c r="R737" i="2"/>
  <c r="P737" i="2"/>
  <c r="BI734" i="2"/>
  <c r="BH734" i="2"/>
  <c r="BG734" i="2"/>
  <c r="BF734" i="2"/>
  <c r="T734" i="2"/>
  <c r="R734" i="2"/>
  <c r="P734" i="2"/>
  <c r="BI730" i="2"/>
  <c r="BH730" i="2"/>
  <c r="BG730" i="2"/>
  <c r="BF730" i="2"/>
  <c r="T730" i="2"/>
  <c r="R730" i="2"/>
  <c r="P730" i="2"/>
  <c r="BI727" i="2"/>
  <c r="BH727" i="2"/>
  <c r="BG727" i="2"/>
  <c r="BF727" i="2"/>
  <c r="T727" i="2"/>
  <c r="R727" i="2"/>
  <c r="P727" i="2"/>
  <c r="BI724" i="2"/>
  <c r="BH724" i="2"/>
  <c r="BG724" i="2"/>
  <c r="BF724" i="2"/>
  <c r="T724" i="2"/>
  <c r="R724" i="2"/>
  <c r="P724" i="2"/>
  <c r="BI718" i="2"/>
  <c r="BH718" i="2"/>
  <c r="BG718" i="2"/>
  <c r="BF718" i="2"/>
  <c r="T718" i="2"/>
  <c r="R718" i="2"/>
  <c r="P718" i="2"/>
  <c r="BI713" i="2"/>
  <c r="BH713" i="2"/>
  <c r="BG713" i="2"/>
  <c r="BF713" i="2"/>
  <c r="T713" i="2"/>
  <c r="R713" i="2"/>
  <c r="P713" i="2"/>
  <c r="BI710" i="2"/>
  <c r="BH710" i="2"/>
  <c r="BG710" i="2"/>
  <c r="BF710" i="2"/>
  <c r="T710" i="2"/>
  <c r="R710" i="2"/>
  <c r="P710" i="2"/>
  <c r="BI706" i="2"/>
  <c r="BH706" i="2"/>
  <c r="BG706" i="2"/>
  <c r="BF706" i="2"/>
  <c r="T706" i="2"/>
  <c r="R706" i="2"/>
  <c r="P706" i="2"/>
  <c r="BI702" i="2"/>
  <c r="BH702" i="2"/>
  <c r="BG702" i="2"/>
  <c r="BF702" i="2"/>
  <c r="T702" i="2"/>
  <c r="R702" i="2"/>
  <c r="P702" i="2"/>
  <c r="BI697" i="2"/>
  <c r="BH697" i="2"/>
  <c r="BG697" i="2"/>
  <c r="BF697" i="2"/>
  <c r="T697" i="2"/>
  <c r="R697" i="2"/>
  <c r="P697" i="2"/>
  <c r="BI693" i="2"/>
  <c r="BH693" i="2"/>
  <c r="BG693" i="2"/>
  <c r="BF693" i="2"/>
  <c r="T693" i="2"/>
  <c r="R693" i="2"/>
  <c r="P693" i="2"/>
  <c r="BI690" i="2"/>
  <c r="BH690" i="2"/>
  <c r="BG690" i="2"/>
  <c r="BF690" i="2"/>
  <c r="T690" i="2"/>
  <c r="R690" i="2"/>
  <c r="P690" i="2"/>
  <c r="BI686" i="2"/>
  <c r="BH686" i="2"/>
  <c r="BG686" i="2"/>
  <c r="BF686" i="2"/>
  <c r="T686" i="2"/>
  <c r="R686" i="2"/>
  <c r="P686" i="2"/>
  <c r="BI683" i="2"/>
  <c r="BH683" i="2"/>
  <c r="BG683" i="2"/>
  <c r="BF683" i="2"/>
  <c r="T683" i="2"/>
  <c r="R683" i="2"/>
  <c r="P683" i="2"/>
  <c r="BI679" i="2"/>
  <c r="BH679" i="2"/>
  <c r="BG679" i="2"/>
  <c r="BF679" i="2"/>
  <c r="T679" i="2"/>
  <c r="R679" i="2"/>
  <c r="P679" i="2"/>
  <c r="BI676" i="2"/>
  <c r="BH676" i="2"/>
  <c r="BG676" i="2"/>
  <c r="BF676" i="2"/>
  <c r="T676" i="2"/>
  <c r="R676" i="2"/>
  <c r="P676" i="2"/>
  <c r="BI672" i="2"/>
  <c r="BH672" i="2"/>
  <c r="BG672" i="2"/>
  <c r="BF672" i="2"/>
  <c r="T672" i="2"/>
  <c r="R672" i="2"/>
  <c r="P672" i="2"/>
  <c r="BI670" i="2"/>
  <c r="BH670" i="2"/>
  <c r="BG670" i="2"/>
  <c r="BF670" i="2"/>
  <c r="T670" i="2"/>
  <c r="R670" i="2"/>
  <c r="P670" i="2"/>
  <c r="BI666" i="2"/>
  <c r="BH666" i="2"/>
  <c r="BG666" i="2"/>
  <c r="BF666" i="2"/>
  <c r="T666" i="2"/>
  <c r="R666" i="2"/>
  <c r="P666" i="2"/>
  <c r="BI663" i="2"/>
  <c r="BH663" i="2"/>
  <c r="BG663" i="2"/>
  <c r="BF663" i="2"/>
  <c r="T663" i="2"/>
  <c r="R663" i="2"/>
  <c r="P663" i="2"/>
  <c r="BI659" i="2"/>
  <c r="BH659" i="2"/>
  <c r="BG659" i="2"/>
  <c r="BF659" i="2"/>
  <c r="T659" i="2"/>
  <c r="R659" i="2"/>
  <c r="P659" i="2"/>
  <c r="BI656" i="2"/>
  <c r="BH656" i="2"/>
  <c r="BG656" i="2"/>
  <c r="BF656" i="2"/>
  <c r="T656" i="2"/>
  <c r="R656" i="2"/>
  <c r="P656" i="2"/>
  <c r="BI652" i="2"/>
  <c r="BH652" i="2"/>
  <c r="BG652" i="2"/>
  <c r="BF652" i="2"/>
  <c r="T652" i="2"/>
  <c r="R652" i="2"/>
  <c r="P652" i="2"/>
  <c r="BI649" i="2"/>
  <c r="BH649" i="2"/>
  <c r="BG649" i="2"/>
  <c r="BF649" i="2"/>
  <c r="T649" i="2"/>
  <c r="R649" i="2"/>
  <c r="P649" i="2"/>
  <c r="BI645" i="2"/>
  <c r="BH645" i="2"/>
  <c r="BG645" i="2"/>
  <c r="BF645" i="2"/>
  <c r="T645" i="2"/>
  <c r="R645" i="2"/>
  <c r="P645" i="2"/>
  <c r="BI642" i="2"/>
  <c r="BH642" i="2"/>
  <c r="BG642" i="2"/>
  <c r="BF642" i="2"/>
  <c r="T642" i="2"/>
  <c r="R642" i="2"/>
  <c r="P642" i="2"/>
  <c r="BI639" i="2"/>
  <c r="BH639" i="2"/>
  <c r="BG639" i="2"/>
  <c r="BF639" i="2"/>
  <c r="T639" i="2"/>
  <c r="R639" i="2"/>
  <c r="P639" i="2"/>
  <c r="BI635" i="2"/>
  <c r="BH635" i="2"/>
  <c r="BG635" i="2"/>
  <c r="BF635" i="2"/>
  <c r="T635" i="2"/>
  <c r="R635" i="2"/>
  <c r="P635" i="2"/>
  <c r="BI633" i="2"/>
  <c r="BH633" i="2"/>
  <c r="BG633" i="2"/>
  <c r="BF633" i="2"/>
  <c r="T633" i="2"/>
  <c r="R633" i="2"/>
  <c r="P633" i="2"/>
  <c r="BI630" i="2"/>
  <c r="BH630" i="2"/>
  <c r="BG630" i="2"/>
  <c r="BF630" i="2"/>
  <c r="T630" i="2"/>
  <c r="R630" i="2"/>
  <c r="P630" i="2"/>
  <c r="BI627" i="2"/>
  <c r="BH627" i="2"/>
  <c r="BG627" i="2"/>
  <c r="BF627" i="2"/>
  <c r="T627" i="2"/>
  <c r="R627" i="2"/>
  <c r="P627" i="2"/>
  <c r="BI623" i="2"/>
  <c r="BH623" i="2"/>
  <c r="BG623" i="2"/>
  <c r="BF623" i="2"/>
  <c r="T623" i="2"/>
  <c r="R623" i="2"/>
  <c r="P623" i="2"/>
  <c r="BI621" i="2"/>
  <c r="BH621" i="2"/>
  <c r="BG621" i="2"/>
  <c r="BF621" i="2"/>
  <c r="T621" i="2"/>
  <c r="R621" i="2"/>
  <c r="P621" i="2"/>
  <c r="BI617" i="2"/>
  <c r="BH617" i="2"/>
  <c r="BG617" i="2"/>
  <c r="BF617" i="2"/>
  <c r="T617" i="2"/>
  <c r="R617" i="2"/>
  <c r="P617" i="2"/>
  <c r="BI610" i="2"/>
  <c r="BH610" i="2"/>
  <c r="BG610" i="2"/>
  <c r="BF610" i="2"/>
  <c r="T610" i="2"/>
  <c r="R610" i="2"/>
  <c r="P610" i="2"/>
  <c r="BI603" i="2"/>
  <c r="BH603" i="2"/>
  <c r="BG603" i="2"/>
  <c r="BF603" i="2"/>
  <c r="T603" i="2"/>
  <c r="R603" i="2"/>
  <c r="P603" i="2"/>
  <c r="BI596" i="2"/>
  <c r="BH596" i="2"/>
  <c r="BG596" i="2"/>
  <c r="BF596" i="2"/>
  <c r="T596" i="2"/>
  <c r="R596" i="2"/>
  <c r="P596" i="2"/>
  <c r="BI590" i="2"/>
  <c r="BH590" i="2"/>
  <c r="BG590" i="2"/>
  <c r="BF590" i="2"/>
  <c r="T590" i="2"/>
  <c r="R590" i="2"/>
  <c r="P590" i="2"/>
  <c r="BI588" i="2"/>
  <c r="BH588" i="2"/>
  <c r="BG588" i="2"/>
  <c r="BF588" i="2"/>
  <c r="T588" i="2"/>
  <c r="R588" i="2"/>
  <c r="P588" i="2"/>
  <c r="BI585" i="2"/>
  <c r="BH585" i="2"/>
  <c r="BG585" i="2"/>
  <c r="BF585" i="2"/>
  <c r="T585" i="2"/>
  <c r="R585" i="2"/>
  <c r="P585" i="2"/>
  <c r="BI580" i="2"/>
  <c r="BH580" i="2"/>
  <c r="BG580" i="2"/>
  <c r="BF580" i="2"/>
  <c r="T580" i="2"/>
  <c r="R580" i="2"/>
  <c r="P580" i="2"/>
  <c r="BI577" i="2"/>
  <c r="BH577" i="2"/>
  <c r="BG577" i="2"/>
  <c r="BF577" i="2"/>
  <c r="T577" i="2"/>
  <c r="R577" i="2"/>
  <c r="P577" i="2"/>
  <c r="BI574" i="2"/>
  <c r="BH574" i="2"/>
  <c r="BG574" i="2"/>
  <c r="BF574" i="2"/>
  <c r="T574" i="2"/>
  <c r="R574" i="2"/>
  <c r="P574" i="2"/>
  <c r="BI571" i="2"/>
  <c r="BH571" i="2"/>
  <c r="BG571" i="2"/>
  <c r="BF571" i="2"/>
  <c r="T571" i="2"/>
  <c r="R571" i="2"/>
  <c r="P571" i="2"/>
  <c r="BI568" i="2"/>
  <c r="BH568" i="2"/>
  <c r="BG568" i="2"/>
  <c r="BF568" i="2"/>
  <c r="T568" i="2"/>
  <c r="R568" i="2"/>
  <c r="P568" i="2"/>
  <c r="BI565" i="2"/>
  <c r="BH565" i="2"/>
  <c r="BG565" i="2"/>
  <c r="BF565" i="2"/>
  <c r="T565" i="2"/>
  <c r="R565" i="2"/>
  <c r="P565" i="2"/>
  <c r="BI559" i="2"/>
  <c r="BH559" i="2"/>
  <c r="BG559" i="2"/>
  <c r="BF559" i="2"/>
  <c r="T559" i="2"/>
  <c r="R559" i="2"/>
  <c r="P559" i="2"/>
  <c r="BI551" i="2"/>
  <c r="BH551" i="2"/>
  <c r="BG551" i="2"/>
  <c r="BF551" i="2"/>
  <c r="T551" i="2"/>
  <c r="R551" i="2"/>
  <c r="P551" i="2"/>
  <c r="BI543" i="2"/>
  <c r="BH543" i="2"/>
  <c r="BG543" i="2"/>
  <c r="BF543" i="2"/>
  <c r="T543" i="2"/>
  <c r="R543" i="2"/>
  <c r="P543" i="2"/>
  <c r="BI541" i="2"/>
  <c r="BH541" i="2"/>
  <c r="BG541" i="2"/>
  <c r="BF541" i="2"/>
  <c r="T541" i="2"/>
  <c r="R541" i="2"/>
  <c r="P541" i="2"/>
  <c r="BI536" i="2"/>
  <c r="BH536" i="2"/>
  <c r="BG536" i="2"/>
  <c r="BF536" i="2"/>
  <c r="T536" i="2"/>
  <c r="R536" i="2"/>
  <c r="P536" i="2"/>
  <c r="BI531" i="2"/>
  <c r="BH531" i="2"/>
  <c r="BG531" i="2"/>
  <c r="BF531" i="2"/>
  <c r="T531" i="2"/>
  <c r="R531" i="2"/>
  <c r="P531" i="2"/>
  <c r="BI529" i="2"/>
  <c r="BH529" i="2"/>
  <c r="BG529" i="2"/>
  <c r="BF529" i="2"/>
  <c r="T529" i="2"/>
  <c r="R529" i="2"/>
  <c r="P529" i="2"/>
  <c r="BI525" i="2"/>
  <c r="BH525" i="2"/>
  <c r="BG525" i="2"/>
  <c r="BF525" i="2"/>
  <c r="T525" i="2"/>
  <c r="R525" i="2"/>
  <c r="P525" i="2"/>
  <c r="BI521" i="2"/>
  <c r="BH521" i="2"/>
  <c r="BG521" i="2"/>
  <c r="BF521" i="2"/>
  <c r="T521" i="2"/>
  <c r="R521" i="2"/>
  <c r="P521" i="2"/>
  <c r="BI515" i="2"/>
  <c r="BH515" i="2"/>
  <c r="BG515" i="2"/>
  <c r="BF515" i="2"/>
  <c r="T515" i="2"/>
  <c r="R515" i="2"/>
  <c r="P515" i="2"/>
  <c r="BI509" i="2"/>
  <c r="BH509" i="2"/>
  <c r="BG509" i="2"/>
  <c r="BF509" i="2"/>
  <c r="T509" i="2"/>
  <c r="R509" i="2"/>
  <c r="P509" i="2"/>
  <c r="BI503" i="2"/>
  <c r="BH503" i="2"/>
  <c r="BG503" i="2"/>
  <c r="BF503" i="2"/>
  <c r="T503" i="2"/>
  <c r="R503" i="2"/>
  <c r="P503" i="2"/>
  <c r="BI501" i="2"/>
  <c r="BH501" i="2"/>
  <c r="BG501" i="2"/>
  <c r="BF501" i="2"/>
  <c r="T501" i="2"/>
  <c r="R501" i="2"/>
  <c r="P501" i="2"/>
  <c r="BI498" i="2"/>
  <c r="BH498" i="2"/>
  <c r="BG498" i="2"/>
  <c r="BF498" i="2"/>
  <c r="T498" i="2"/>
  <c r="R498" i="2"/>
  <c r="P498" i="2"/>
  <c r="BI495" i="2"/>
  <c r="BH495" i="2"/>
  <c r="BG495" i="2"/>
  <c r="BF495" i="2"/>
  <c r="T495" i="2"/>
  <c r="R495" i="2"/>
  <c r="P495" i="2"/>
  <c r="BI480" i="2"/>
  <c r="BH480" i="2"/>
  <c r="BG480" i="2"/>
  <c r="BF480" i="2"/>
  <c r="T480" i="2"/>
  <c r="R480" i="2"/>
  <c r="P480" i="2"/>
  <c r="BI465" i="2"/>
  <c r="BH465" i="2"/>
  <c r="BG465" i="2"/>
  <c r="BF465" i="2"/>
  <c r="T465" i="2"/>
  <c r="R465" i="2"/>
  <c r="P465" i="2"/>
  <c r="BI451" i="2"/>
  <c r="BH451" i="2"/>
  <c r="BG451" i="2"/>
  <c r="BF451" i="2"/>
  <c r="T451" i="2"/>
  <c r="R451" i="2"/>
  <c r="P451" i="2"/>
  <c r="BI446" i="2"/>
  <c r="BH446" i="2"/>
  <c r="BG446" i="2"/>
  <c r="BF446" i="2"/>
  <c r="T446" i="2"/>
  <c r="R446" i="2"/>
  <c r="P446" i="2"/>
  <c r="BI441" i="2"/>
  <c r="BH441" i="2"/>
  <c r="BG441" i="2"/>
  <c r="BF441" i="2"/>
  <c r="T441" i="2"/>
  <c r="R441" i="2"/>
  <c r="P441" i="2"/>
  <c r="BI433" i="2"/>
  <c r="BH433" i="2"/>
  <c r="BG433" i="2"/>
  <c r="BF433" i="2"/>
  <c r="T433" i="2"/>
  <c r="R433" i="2"/>
  <c r="P433" i="2"/>
  <c r="BI431" i="2"/>
  <c r="BH431" i="2"/>
  <c r="BG431" i="2"/>
  <c r="BF431" i="2"/>
  <c r="T431" i="2"/>
  <c r="R431" i="2"/>
  <c r="P431" i="2"/>
  <c r="BI427" i="2"/>
  <c r="BH427" i="2"/>
  <c r="BG427" i="2"/>
  <c r="BF427" i="2"/>
  <c r="T427" i="2"/>
  <c r="R427" i="2"/>
  <c r="P427" i="2"/>
  <c r="BI423" i="2"/>
  <c r="BH423" i="2"/>
  <c r="BG423" i="2"/>
  <c r="BF423" i="2"/>
  <c r="T423" i="2"/>
  <c r="R423" i="2"/>
  <c r="P423" i="2"/>
  <c r="BI417" i="2"/>
  <c r="BH417" i="2"/>
  <c r="BG417" i="2"/>
  <c r="BF417" i="2"/>
  <c r="T417" i="2"/>
  <c r="R417" i="2"/>
  <c r="P417" i="2"/>
  <c r="BI413" i="2"/>
  <c r="BH413" i="2"/>
  <c r="BG413" i="2"/>
  <c r="BF413" i="2"/>
  <c r="T413" i="2"/>
  <c r="R413" i="2"/>
  <c r="P413" i="2"/>
  <c r="BI409" i="2"/>
  <c r="BH409" i="2"/>
  <c r="BG409" i="2"/>
  <c r="BF409" i="2"/>
  <c r="T409" i="2"/>
  <c r="R409" i="2"/>
  <c r="P409" i="2"/>
  <c r="BI405" i="2"/>
  <c r="BH405" i="2"/>
  <c r="BG405" i="2"/>
  <c r="BF405" i="2"/>
  <c r="T405" i="2"/>
  <c r="R405" i="2"/>
  <c r="P405" i="2"/>
  <c r="BI403" i="2"/>
  <c r="BH403" i="2"/>
  <c r="BG403" i="2"/>
  <c r="BF403" i="2"/>
  <c r="T403" i="2"/>
  <c r="R403" i="2"/>
  <c r="P403" i="2"/>
  <c r="BI394" i="2"/>
  <c r="BH394" i="2"/>
  <c r="BG394" i="2"/>
  <c r="BF394" i="2"/>
  <c r="T394" i="2"/>
  <c r="R394" i="2"/>
  <c r="P394" i="2"/>
  <c r="BI385" i="2"/>
  <c r="BH385" i="2"/>
  <c r="BG385" i="2"/>
  <c r="BF385" i="2"/>
  <c r="T385" i="2"/>
  <c r="R385" i="2"/>
  <c r="P385" i="2"/>
  <c r="BI377" i="2"/>
  <c r="BH377" i="2"/>
  <c r="BG377" i="2"/>
  <c r="BF377" i="2"/>
  <c r="T377" i="2"/>
  <c r="R377" i="2"/>
  <c r="P377" i="2"/>
  <c r="BI373" i="2"/>
  <c r="BH373" i="2"/>
  <c r="BG373" i="2"/>
  <c r="BF373" i="2"/>
  <c r="T373" i="2"/>
  <c r="R373" i="2"/>
  <c r="P373" i="2"/>
  <c r="BI369" i="2"/>
  <c r="BH369" i="2"/>
  <c r="BG369" i="2"/>
  <c r="BF369" i="2"/>
  <c r="T369" i="2"/>
  <c r="R369" i="2"/>
  <c r="P369" i="2"/>
  <c r="BI362" i="2"/>
  <c r="BH362" i="2"/>
  <c r="BG362" i="2"/>
  <c r="BF362" i="2"/>
  <c r="T362" i="2"/>
  <c r="R362" i="2"/>
  <c r="P362" i="2"/>
  <c r="BI354" i="2"/>
  <c r="BH354" i="2"/>
  <c r="BG354" i="2"/>
  <c r="BF354" i="2"/>
  <c r="T354" i="2"/>
  <c r="R354" i="2"/>
  <c r="P354" i="2"/>
  <c r="BI350" i="2"/>
  <c r="BH350" i="2"/>
  <c r="BG350" i="2"/>
  <c r="BF350" i="2"/>
  <c r="T350" i="2"/>
  <c r="R350" i="2"/>
  <c r="P350" i="2"/>
  <c r="BI347" i="2"/>
  <c r="BH347" i="2"/>
  <c r="BG347" i="2"/>
  <c r="BF347" i="2"/>
  <c r="T347" i="2"/>
  <c r="R347" i="2"/>
  <c r="P347" i="2"/>
  <c r="BI345" i="2"/>
  <c r="BH345" i="2"/>
  <c r="BG345" i="2"/>
  <c r="BF345" i="2"/>
  <c r="T345" i="2"/>
  <c r="R345" i="2"/>
  <c r="P345" i="2"/>
  <c r="BI339" i="2"/>
  <c r="BH339" i="2"/>
  <c r="BG339" i="2"/>
  <c r="BF339" i="2"/>
  <c r="T339" i="2"/>
  <c r="R339" i="2"/>
  <c r="P339" i="2"/>
  <c r="BI335" i="2"/>
  <c r="BH335" i="2"/>
  <c r="BG335" i="2"/>
  <c r="BF335" i="2"/>
  <c r="T335" i="2"/>
  <c r="R335" i="2"/>
  <c r="P335" i="2"/>
  <c r="BI333" i="2"/>
  <c r="BH333" i="2"/>
  <c r="BG333" i="2"/>
  <c r="BF333" i="2"/>
  <c r="T333" i="2"/>
  <c r="R333" i="2"/>
  <c r="P333" i="2"/>
  <c r="BI332" i="2"/>
  <c r="BH332" i="2"/>
  <c r="BG332" i="2"/>
  <c r="BF332" i="2"/>
  <c r="T332" i="2"/>
  <c r="R332" i="2"/>
  <c r="P332" i="2"/>
  <c r="BI331" i="2"/>
  <c r="BH331" i="2"/>
  <c r="BG331" i="2"/>
  <c r="BF331" i="2"/>
  <c r="T331" i="2"/>
  <c r="R331" i="2"/>
  <c r="P331" i="2"/>
  <c r="BI330" i="2"/>
  <c r="BH330" i="2"/>
  <c r="BG330" i="2"/>
  <c r="BF330" i="2"/>
  <c r="T330" i="2"/>
  <c r="R330" i="2"/>
  <c r="P330" i="2"/>
  <c r="BI329" i="2"/>
  <c r="BH329" i="2"/>
  <c r="BG329" i="2"/>
  <c r="BF329" i="2"/>
  <c r="T329" i="2"/>
  <c r="R329" i="2"/>
  <c r="P329" i="2"/>
  <c r="BI328" i="2"/>
  <c r="BH328" i="2"/>
  <c r="BG328" i="2"/>
  <c r="BF328" i="2"/>
  <c r="T328" i="2"/>
  <c r="R328" i="2"/>
  <c r="P328" i="2"/>
  <c r="BI326" i="2"/>
  <c r="BH326" i="2"/>
  <c r="BG326" i="2"/>
  <c r="BF326" i="2"/>
  <c r="T326" i="2"/>
  <c r="R326" i="2"/>
  <c r="P326" i="2"/>
  <c r="BI319" i="2"/>
  <c r="BH319" i="2"/>
  <c r="BG319" i="2"/>
  <c r="BF319" i="2"/>
  <c r="T319" i="2"/>
  <c r="R319" i="2"/>
  <c r="P319" i="2"/>
  <c r="BI312" i="2"/>
  <c r="BH312" i="2"/>
  <c r="BG312" i="2"/>
  <c r="BF312" i="2"/>
  <c r="T312" i="2"/>
  <c r="R312" i="2"/>
  <c r="P312" i="2"/>
  <c r="BI303" i="2"/>
  <c r="BH303" i="2"/>
  <c r="BG303" i="2"/>
  <c r="BF303" i="2"/>
  <c r="T303" i="2"/>
  <c r="R303" i="2"/>
  <c r="P303" i="2"/>
  <c r="BI301" i="2"/>
  <c r="BH301" i="2"/>
  <c r="BG301" i="2"/>
  <c r="BF301" i="2"/>
  <c r="T301" i="2"/>
  <c r="R301" i="2"/>
  <c r="P301" i="2"/>
  <c r="BI297" i="2"/>
  <c r="BH297" i="2"/>
  <c r="BG297" i="2"/>
  <c r="BF297" i="2"/>
  <c r="T297" i="2"/>
  <c r="R297" i="2"/>
  <c r="P297" i="2"/>
  <c r="BI294" i="2"/>
  <c r="BH294" i="2"/>
  <c r="BG294" i="2"/>
  <c r="BF294" i="2"/>
  <c r="T294" i="2"/>
  <c r="R294" i="2"/>
  <c r="P294" i="2"/>
  <c r="BI288" i="2"/>
  <c r="BH288" i="2"/>
  <c r="BG288" i="2"/>
  <c r="BF288" i="2"/>
  <c r="T288" i="2"/>
  <c r="R288" i="2"/>
  <c r="P288" i="2"/>
  <c r="BI282" i="2"/>
  <c r="BH282" i="2"/>
  <c r="BG282" i="2"/>
  <c r="BF282" i="2"/>
  <c r="T282" i="2"/>
  <c r="R282" i="2"/>
  <c r="P282" i="2"/>
  <c r="BI274" i="2"/>
  <c r="BH274" i="2"/>
  <c r="BG274" i="2"/>
  <c r="BF274" i="2"/>
  <c r="T274" i="2"/>
  <c r="R274" i="2"/>
  <c r="P274" i="2"/>
  <c r="BI271" i="2"/>
  <c r="BH271" i="2"/>
  <c r="BG271" i="2"/>
  <c r="BF271" i="2"/>
  <c r="T271" i="2"/>
  <c r="R271" i="2"/>
  <c r="P271" i="2"/>
  <c r="BI267" i="2"/>
  <c r="BH267" i="2"/>
  <c r="BG267" i="2"/>
  <c r="BF267" i="2"/>
  <c r="T267" i="2"/>
  <c r="R267" i="2"/>
  <c r="P267" i="2"/>
  <c r="BI263" i="2"/>
  <c r="BH263" i="2"/>
  <c r="BG263" i="2"/>
  <c r="BF263" i="2"/>
  <c r="T263" i="2"/>
  <c r="R263" i="2"/>
  <c r="P263" i="2"/>
  <c r="BI259" i="2"/>
  <c r="BH259" i="2"/>
  <c r="BG259" i="2"/>
  <c r="BF259" i="2"/>
  <c r="T259" i="2"/>
  <c r="R259" i="2"/>
  <c r="P259" i="2"/>
  <c r="BI254" i="2"/>
  <c r="BH254" i="2"/>
  <c r="BG254" i="2"/>
  <c r="BF254" i="2"/>
  <c r="T254" i="2"/>
  <c r="R254" i="2"/>
  <c r="P254" i="2"/>
  <c r="BI251" i="2"/>
  <c r="BH251" i="2"/>
  <c r="BG251" i="2"/>
  <c r="BF251" i="2"/>
  <c r="T251" i="2"/>
  <c r="R251" i="2"/>
  <c r="P251" i="2"/>
  <c r="BI249" i="2"/>
  <c r="BH249" i="2"/>
  <c r="BG249" i="2"/>
  <c r="BF249" i="2"/>
  <c r="T249" i="2"/>
  <c r="R249" i="2"/>
  <c r="P249" i="2"/>
  <c r="BI245" i="2"/>
  <c r="BH245" i="2"/>
  <c r="BG245" i="2"/>
  <c r="BF245" i="2"/>
  <c r="T245" i="2"/>
  <c r="R245" i="2"/>
  <c r="P245" i="2"/>
  <c r="BI243" i="2"/>
  <c r="BH243" i="2"/>
  <c r="BG243" i="2"/>
  <c r="BF243" i="2"/>
  <c r="T243" i="2"/>
  <c r="R243" i="2"/>
  <c r="P243" i="2"/>
  <c r="BI239" i="2"/>
  <c r="BH239" i="2"/>
  <c r="BG239" i="2"/>
  <c r="BF239" i="2"/>
  <c r="T239" i="2"/>
  <c r="R239" i="2"/>
  <c r="P239" i="2"/>
  <c r="BI236" i="2"/>
  <c r="BH236" i="2"/>
  <c r="BG236" i="2"/>
  <c r="BF236" i="2"/>
  <c r="T236" i="2"/>
  <c r="R236" i="2"/>
  <c r="P236" i="2"/>
  <c r="BI233" i="2"/>
  <c r="BH233" i="2"/>
  <c r="BG233" i="2"/>
  <c r="BF233" i="2"/>
  <c r="T233" i="2"/>
  <c r="R233" i="2"/>
  <c r="P233" i="2"/>
  <c r="BI230" i="2"/>
  <c r="BH230" i="2"/>
  <c r="BG230" i="2"/>
  <c r="BF230" i="2"/>
  <c r="T230" i="2"/>
  <c r="R230" i="2"/>
  <c r="P230" i="2"/>
  <c r="BI227" i="2"/>
  <c r="BH227" i="2"/>
  <c r="BG227" i="2"/>
  <c r="BF227" i="2"/>
  <c r="T227" i="2"/>
  <c r="R227" i="2"/>
  <c r="P227" i="2"/>
  <c r="BI224" i="2"/>
  <c r="BH224" i="2"/>
  <c r="BG224" i="2"/>
  <c r="BF224" i="2"/>
  <c r="T224" i="2"/>
  <c r="R224" i="2"/>
  <c r="P224" i="2"/>
  <c r="BI220" i="2"/>
  <c r="BH220" i="2"/>
  <c r="BG220" i="2"/>
  <c r="BF220" i="2"/>
  <c r="T220" i="2"/>
  <c r="R220" i="2"/>
  <c r="P220" i="2"/>
  <c r="BI216" i="2"/>
  <c r="BH216" i="2"/>
  <c r="BG216" i="2"/>
  <c r="BF216" i="2"/>
  <c r="T216" i="2"/>
  <c r="R216" i="2"/>
  <c r="P216" i="2"/>
  <c r="BI212" i="2"/>
  <c r="BH212" i="2"/>
  <c r="BG212" i="2"/>
  <c r="BF212" i="2"/>
  <c r="T212" i="2"/>
  <c r="R212" i="2"/>
  <c r="P212" i="2"/>
  <c r="BI207" i="2"/>
  <c r="BH207" i="2"/>
  <c r="BG207" i="2"/>
  <c r="BF207" i="2"/>
  <c r="T207" i="2"/>
  <c r="R207" i="2"/>
  <c r="P207" i="2"/>
  <c r="BI204" i="2"/>
  <c r="BH204" i="2"/>
  <c r="BG204" i="2"/>
  <c r="BF204" i="2"/>
  <c r="T204" i="2"/>
  <c r="R204" i="2"/>
  <c r="P204" i="2"/>
  <c r="BI201" i="2"/>
  <c r="BH201" i="2"/>
  <c r="BG201" i="2"/>
  <c r="BF201" i="2"/>
  <c r="T201" i="2"/>
  <c r="R201" i="2"/>
  <c r="P201" i="2"/>
  <c r="BI198" i="2"/>
  <c r="BH198" i="2"/>
  <c r="BG198" i="2"/>
  <c r="BF198" i="2"/>
  <c r="T198" i="2"/>
  <c r="R198" i="2"/>
  <c r="P198" i="2"/>
  <c r="BI195" i="2"/>
  <c r="BH195" i="2"/>
  <c r="BG195" i="2"/>
  <c r="BF195" i="2"/>
  <c r="T195" i="2"/>
  <c r="R195" i="2"/>
  <c r="P195" i="2"/>
  <c r="BI192" i="2"/>
  <c r="BH192" i="2"/>
  <c r="BG192" i="2"/>
  <c r="BF192" i="2"/>
  <c r="T192" i="2"/>
  <c r="R192" i="2"/>
  <c r="P192" i="2"/>
  <c r="BI189" i="2"/>
  <c r="BH189" i="2"/>
  <c r="BG189" i="2"/>
  <c r="BF189" i="2"/>
  <c r="T189" i="2"/>
  <c r="R189" i="2"/>
  <c r="P189" i="2"/>
  <c r="BI185" i="2"/>
  <c r="BH185" i="2"/>
  <c r="BG185" i="2"/>
  <c r="BF185" i="2"/>
  <c r="T185" i="2"/>
  <c r="R185" i="2"/>
  <c r="P185" i="2"/>
  <c r="BI184" i="2"/>
  <c r="BH184" i="2"/>
  <c r="BG184" i="2"/>
  <c r="BF184" i="2"/>
  <c r="T184" i="2"/>
  <c r="R184" i="2"/>
  <c r="P184" i="2"/>
  <c r="BI180" i="2"/>
  <c r="BH180" i="2"/>
  <c r="BG180" i="2"/>
  <c r="BF180" i="2"/>
  <c r="T180" i="2"/>
  <c r="R180" i="2"/>
  <c r="P180" i="2"/>
  <c r="BI176" i="2"/>
  <c r="BH176" i="2"/>
  <c r="BG176" i="2"/>
  <c r="BF176" i="2"/>
  <c r="T176" i="2"/>
  <c r="R176" i="2"/>
  <c r="P176" i="2"/>
  <c r="BI173" i="2"/>
  <c r="BH173" i="2"/>
  <c r="BG173" i="2"/>
  <c r="BF173" i="2"/>
  <c r="T173" i="2"/>
  <c r="R173" i="2"/>
  <c r="P173" i="2"/>
  <c r="BI169" i="2"/>
  <c r="BH169" i="2"/>
  <c r="BG169" i="2"/>
  <c r="BF169" i="2"/>
  <c r="T169" i="2"/>
  <c r="R169" i="2"/>
  <c r="P169" i="2"/>
  <c r="BI165" i="2"/>
  <c r="BH165" i="2"/>
  <c r="BG165" i="2"/>
  <c r="BF165" i="2"/>
  <c r="T165" i="2"/>
  <c r="R165" i="2"/>
  <c r="P165" i="2"/>
  <c r="BI163" i="2"/>
  <c r="BH163" i="2"/>
  <c r="BG163" i="2"/>
  <c r="BF163" i="2"/>
  <c r="T163" i="2"/>
  <c r="R163" i="2"/>
  <c r="P163" i="2"/>
  <c r="BI160" i="2"/>
  <c r="BH160" i="2"/>
  <c r="BG160" i="2"/>
  <c r="BF160" i="2"/>
  <c r="T160" i="2"/>
  <c r="R160" i="2"/>
  <c r="P160" i="2"/>
  <c r="BI155" i="2"/>
  <c r="BH155" i="2"/>
  <c r="BG155" i="2"/>
  <c r="BF155" i="2"/>
  <c r="T155" i="2"/>
  <c r="R155" i="2"/>
  <c r="P155" i="2"/>
  <c r="BI152" i="2"/>
  <c r="BH152" i="2"/>
  <c r="BG152" i="2"/>
  <c r="BF152" i="2"/>
  <c r="T152" i="2"/>
  <c r="R152" i="2"/>
  <c r="P152" i="2"/>
  <c r="BI149" i="2"/>
  <c r="BH149" i="2"/>
  <c r="BG149" i="2"/>
  <c r="BF149" i="2"/>
  <c r="T149" i="2"/>
  <c r="R149" i="2"/>
  <c r="P149" i="2"/>
  <c r="BI146" i="2"/>
  <c r="BH146" i="2"/>
  <c r="BG146" i="2"/>
  <c r="BF146" i="2"/>
  <c r="T146" i="2"/>
  <c r="R146" i="2"/>
  <c r="P146" i="2"/>
  <c r="BI143" i="2"/>
  <c r="BH143" i="2"/>
  <c r="BG143" i="2"/>
  <c r="BF143" i="2"/>
  <c r="T143" i="2"/>
  <c r="R143" i="2"/>
  <c r="P143" i="2"/>
  <c r="BI140" i="2"/>
  <c r="BH140" i="2"/>
  <c r="BG140" i="2"/>
  <c r="BF140" i="2"/>
  <c r="T140" i="2"/>
  <c r="R140" i="2"/>
  <c r="P140" i="2"/>
  <c r="BI137" i="2"/>
  <c r="BH137" i="2"/>
  <c r="BG137" i="2"/>
  <c r="BF137" i="2"/>
  <c r="T137" i="2"/>
  <c r="R137" i="2"/>
  <c r="P137" i="2"/>
  <c r="BI134" i="2"/>
  <c r="BH134" i="2"/>
  <c r="BG134" i="2"/>
  <c r="BF134" i="2"/>
  <c r="T134" i="2"/>
  <c r="R134" i="2"/>
  <c r="P134" i="2"/>
  <c r="BI131" i="2"/>
  <c r="BH131" i="2"/>
  <c r="BG131" i="2"/>
  <c r="BF131" i="2"/>
  <c r="T131" i="2"/>
  <c r="R131" i="2"/>
  <c r="P131" i="2"/>
  <c r="BI128" i="2"/>
  <c r="BH128" i="2"/>
  <c r="BG128" i="2"/>
  <c r="BF128" i="2"/>
  <c r="T128" i="2"/>
  <c r="R128" i="2"/>
  <c r="P128" i="2"/>
  <c r="BI125" i="2"/>
  <c r="BH125" i="2"/>
  <c r="BG125" i="2"/>
  <c r="BF125" i="2"/>
  <c r="T125" i="2"/>
  <c r="R125" i="2"/>
  <c r="P125" i="2"/>
  <c r="BI122" i="2"/>
  <c r="BH122" i="2"/>
  <c r="BG122" i="2"/>
  <c r="BF122" i="2"/>
  <c r="T122" i="2"/>
  <c r="R122" i="2"/>
  <c r="P122" i="2"/>
  <c r="J115" i="2"/>
  <c r="F115" i="2"/>
  <c r="F113" i="2"/>
  <c r="E111" i="2"/>
  <c r="J58" i="2"/>
  <c r="F58" i="2"/>
  <c r="F56" i="2"/>
  <c r="E54" i="2"/>
  <c r="J26" i="2"/>
  <c r="E26" i="2"/>
  <c r="J59" i="2"/>
  <c r="J25" i="2"/>
  <c r="J20" i="2"/>
  <c r="E20" i="2"/>
  <c r="F59" i="2"/>
  <c r="J19" i="2"/>
  <c r="J14" i="2"/>
  <c r="J113" i="2" s="1"/>
  <c r="E7" i="2"/>
  <c r="E50" i="2" s="1"/>
  <c r="L50" i="1"/>
  <c r="AM50" i="1"/>
  <c r="AM49" i="1"/>
  <c r="L49" i="1"/>
  <c r="AM47" i="1"/>
  <c r="L47" i="1"/>
  <c r="L45" i="1"/>
  <c r="L44" i="1"/>
  <c r="BK565" i="2"/>
  <c r="J312" i="2"/>
  <c r="BK417" i="2"/>
  <c r="J1524" i="2"/>
  <c r="J1463" i="2"/>
  <c r="BK1339" i="2"/>
  <c r="BK1266" i="2"/>
  <c r="BK1180" i="2"/>
  <c r="BK1085" i="2"/>
  <c r="J988" i="2"/>
  <c r="J919" i="2"/>
  <c r="J870" i="2"/>
  <c r="J772" i="2"/>
  <c r="BK686" i="2"/>
  <c r="BK282" i="3"/>
  <c r="J199" i="3"/>
  <c r="BK313" i="3"/>
  <c r="BK107" i="3"/>
  <c r="J107" i="3"/>
  <c r="J103" i="4"/>
  <c r="J117" i="4"/>
  <c r="J144" i="5"/>
  <c r="BK114" i="6"/>
  <c r="J156" i="6"/>
  <c r="BK172" i="6"/>
  <c r="J245" i="7"/>
  <c r="BK109" i="7"/>
  <c r="BK216" i="7"/>
  <c r="J350" i="7"/>
  <c r="J409" i="7"/>
  <c r="J189" i="7"/>
  <c r="J237" i="7"/>
  <c r="BK434" i="7"/>
  <c r="BK399" i="7"/>
  <c r="J381" i="7"/>
  <c r="BK355" i="7"/>
  <c r="BK330" i="7"/>
  <c r="J299" i="7"/>
  <c r="J272" i="7"/>
  <c r="BK344" i="7"/>
  <c r="J137" i="7"/>
  <c r="J244" i="7"/>
  <c r="J125" i="8"/>
  <c r="BK172" i="8"/>
  <c r="J133" i="8"/>
  <c r="J239" i="2"/>
  <c r="J451" i="2"/>
  <c r="J1608" i="2"/>
  <c r="BK1502" i="2"/>
  <c r="BK1435" i="2"/>
  <c r="BK1324" i="2"/>
  <c r="J1253" i="2"/>
  <c r="J1180" i="2"/>
  <c r="BK1099" i="2"/>
  <c r="BK1009" i="2"/>
  <c r="BK951" i="2"/>
  <c r="BK923" i="2"/>
  <c r="J861" i="2"/>
  <c r="J713" i="2"/>
  <c r="BK326" i="2"/>
  <c r="J330" i="3"/>
  <c r="BK254" i="3"/>
  <c r="BK274" i="3"/>
  <c r="J143" i="3"/>
  <c r="J122" i="3"/>
  <c r="J99" i="4"/>
  <c r="J152" i="4"/>
  <c r="BK123" i="5"/>
  <c r="J104" i="5"/>
  <c r="BK206" i="6"/>
  <c r="BK184" i="6"/>
  <c r="J222" i="6"/>
  <c r="BK368" i="7"/>
  <c r="J320" i="7"/>
  <c r="J339" i="7"/>
  <c r="J385" i="7"/>
  <c r="BK188" i="7"/>
  <c r="BK270" i="7"/>
  <c r="J447" i="7"/>
  <c r="J448" i="7"/>
  <c r="J459" i="7"/>
  <c r="BK324" i="7"/>
  <c r="BK205" i="8"/>
  <c r="J204" i="8"/>
  <c r="J205" i="8"/>
  <c r="J433" i="2"/>
  <c r="J498" i="2"/>
  <c r="BK385" i="2"/>
  <c r="J254" i="2"/>
  <c r="BK1500" i="2"/>
  <c r="J1400" i="2"/>
  <c r="J1339" i="2"/>
  <c r="BK1212" i="2"/>
  <c r="BK1117" i="2"/>
  <c r="BK1036" i="2"/>
  <c r="J978" i="2"/>
  <c r="BK894" i="2"/>
  <c r="BK810" i="2"/>
  <c r="J635" i="2"/>
  <c r="BK350" i="2"/>
  <c r="J126" i="3"/>
  <c r="BK122" i="3"/>
  <c r="BK295" i="3"/>
  <c r="BK217" i="3"/>
  <c r="BK207" i="3"/>
  <c r="J125" i="4"/>
  <c r="J119" i="5"/>
  <c r="BK114" i="5"/>
  <c r="BK227" i="6"/>
  <c r="J127" i="6"/>
  <c r="BK126" i="6"/>
  <c r="J264" i="6"/>
  <c r="J223" i="6"/>
  <c r="J205" i="6"/>
  <c r="BK128" i="6"/>
  <c r="BK251" i="6"/>
  <c r="J212" i="6"/>
  <c r="BK359" i="7"/>
  <c r="BK182" i="7"/>
  <c r="BK312" i="7"/>
  <c r="J430" i="7"/>
  <c r="J418" i="7"/>
  <c r="J235" i="7"/>
  <c r="BK253" i="7"/>
  <c r="BK435" i="7"/>
  <c r="J358" i="7"/>
  <c r="J456" i="7"/>
  <c r="BK237" i="7"/>
  <c r="J148" i="8"/>
  <c r="BK209" i="8"/>
  <c r="BK163" i="2"/>
  <c r="J333" i="2"/>
  <c r="BK233" i="2"/>
  <c r="BK1566" i="2"/>
  <c r="J1496" i="2"/>
  <c r="J1435" i="2"/>
  <c r="BK1359" i="2"/>
  <c r="J1234" i="2"/>
  <c r="BK1110" i="2"/>
  <c r="BK1015" i="2"/>
  <c r="J994" i="2"/>
  <c r="BK915" i="2"/>
  <c r="BK843" i="2"/>
  <c r="BK446" i="2"/>
  <c r="BK333" i="2"/>
  <c r="J132" i="3"/>
  <c r="J161" i="3"/>
  <c r="J153" i="3"/>
  <c r="J95" i="3"/>
  <c r="BK280" i="3"/>
  <c r="BK155" i="5"/>
  <c r="BK140" i="6"/>
  <c r="J168" i="6"/>
  <c r="J132" i="6"/>
  <c r="BK418" i="7"/>
  <c r="BK116" i="7"/>
  <c r="BK147" i="7"/>
  <c r="J222" i="7"/>
  <c r="BK285" i="7"/>
  <c r="J276" i="7"/>
  <c r="BK281" i="7"/>
  <c r="BK365" i="7"/>
  <c r="J103" i="7"/>
  <c r="BK305" i="7"/>
  <c r="J240" i="8"/>
  <c r="J164" i="8"/>
  <c r="BK216" i="8"/>
  <c r="J139" i="8"/>
  <c r="J515" i="2"/>
  <c r="J146" i="2"/>
  <c r="BK140" i="2"/>
  <c r="BK1569" i="2"/>
  <c r="BK1478" i="2"/>
  <c r="BK1408" i="2"/>
  <c r="BK1315" i="2"/>
  <c r="J1176" i="2"/>
  <c r="J1068" i="2"/>
  <c r="J1009" i="2"/>
  <c r="J937" i="2"/>
  <c r="J872" i="2"/>
  <c r="J727" i="2"/>
  <c r="J683" i="2"/>
  <c r="BK326" i="3"/>
  <c r="BK296" i="3"/>
  <c r="J183" i="3"/>
  <c r="J171" i="3"/>
  <c r="BK250" i="3"/>
  <c r="J133" i="4"/>
  <c r="J107" i="4"/>
  <c r="J143" i="4"/>
  <c r="BK98" i="5"/>
  <c r="J280" i="6"/>
  <c r="J198" i="6"/>
  <c r="BK235" i="6"/>
  <c r="J184" i="6"/>
  <c r="J289" i="7"/>
  <c r="BK426" i="7"/>
  <c r="J449" i="7"/>
  <c r="BK315" i="7"/>
  <c r="BK155" i="7"/>
  <c r="J239" i="7"/>
  <c r="BK157" i="7"/>
  <c r="J209" i="7"/>
  <c r="J458" i="7"/>
  <c r="J306" i="7"/>
  <c r="J96" i="7"/>
  <c r="BK161" i="8"/>
  <c r="J235" i="8"/>
  <c r="BK194" i="8"/>
  <c r="BK515" i="2"/>
  <c r="BK347" i="2"/>
  <c r="BK1594" i="2"/>
  <c r="J1490" i="2"/>
  <c r="BK1390" i="2"/>
  <c r="J1318" i="2"/>
  <c r="J1220" i="2"/>
  <c r="J1113" i="2"/>
  <c r="J1022" i="2"/>
  <c r="J990" i="2"/>
  <c r="J876" i="2"/>
  <c r="J758" i="2"/>
  <c r="J663" i="2"/>
  <c r="BK324" i="3"/>
  <c r="J209" i="3"/>
  <c r="BK140" i="3"/>
  <c r="BK101" i="3"/>
  <c r="J307" i="3"/>
  <c r="J95" i="4"/>
  <c r="BK157" i="4"/>
  <c r="J126" i="5"/>
  <c r="J132" i="5"/>
  <c r="J144" i="6"/>
  <c r="J273" i="6"/>
  <c r="BK348" i="7"/>
  <c r="BK105" i="7"/>
  <c r="J130" i="7"/>
  <c r="BK301" i="7"/>
  <c r="J368" i="7"/>
  <c r="J192" i="7"/>
  <c r="BK337" i="7"/>
  <c r="J129" i="7"/>
  <c r="J202" i="7"/>
  <c r="J397" i="7"/>
  <c r="BK176" i="7"/>
  <c r="BK202" i="8"/>
  <c r="BK123" i="8"/>
  <c r="BK150" i="8"/>
  <c r="BK224" i="2"/>
  <c r="J446" i="2"/>
  <c r="BK1605" i="2"/>
  <c r="J1518" i="2"/>
  <c r="J1461" i="2"/>
  <c r="J1379" i="2"/>
  <c r="BK1302" i="2"/>
  <c r="J1201" i="2"/>
  <c r="J1120" i="2"/>
  <c r="BK1043" i="2"/>
  <c r="BK998" i="2"/>
  <c r="J933" i="2"/>
  <c r="BK888" i="2"/>
  <c r="BK768" i="2"/>
  <c r="J347" i="2"/>
  <c r="BK645" i="2"/>
  <c r="J250" i="3"/>
  <c r="BK243" i="3"/>
  <c r="J290" i="3"/>
  <c r="J235" i="3"/>
  <c r="J274" i="3"/>
  <c r="J129" i="4"/>
  <c r="BK134" i="4"/>
  <c r="BK118" i="4"/>
  <c r="J95" i="5"/>
  <c r="BK144" i="5"/>
  <c r="J232" i="6"/>
  <c r="J188" i="6"/>
  <c r="BK176" i="6"/>
  <c r="J253" i="7"/>
  <c r="BK142" i="7"/>
  <c r="J236" i="7"/>
  <c r="J310" i="7"/>
  <c r="BK381" i="7"/>
  <c r="BK108" i="7"/>
  <c r="BK320" i="7"/>
  <c r="BK427" i="7"/>
  <c r="BK177" i="7"/>
  <c r="BK187" i="8"/>
  <c r="BK233" i="8"/>
  <c r="J197" i="8"/>
  <c r="BK236" i="2"/>
  <c r="BK169" i="2"/>
  <c r="J1569" i="2"/>
  <c r="J1492" i="2"/>
  <c r="BK1443" i="2"/>
  <c r="BK1361" i="2"/>
  <c r="J1266" i="2"/>
  <c r="J1110" i="2"/>
  <c r="J1036" i="2"/>
  <c r="J964" i="2"/>
  <c r="J927" i="2"/>
  <c r="J855" i="2"/>
  <c r="BK734" i="2"/>
  <c r="BK525" i="2"/>
  <c r="BK501" i="2"/>
  <c r="J147" i="3"/>
  <c r="BK157" i="3"/>
  <c r="BK102" i="4"/>
  <c r="BK94" i="4"/>
  <c r="BK130" i="5"/>
  <c r="BK129" i="5"/>
  <c r="J233" i="6"/>
  <c r="J122" i="6"/>
  <c r="J278" i="6"/>
  <c r="BK230" i="6"/>
  <c r="J420" i="7"/>
  <c r="J131" i="7"/>
  <c r="J163" i="7"/>
  <c r="J282" i="7"/>
  <c r="J405" i="7"/>
  <c r="BK179" i="7"/>
  <c r="BK191" i="7"/>
  <c r="J197" i="7"/>
  <c r="J265" i="7"/>
  <c r="BK131" i="8"/>
  <c r="BK182" i="8"/>
  <c r="BK143" i="8"/>
  <c r="BK192" i="8"/>
  <c r="J417" i="2"/>
  <c r="BK125" i="2"/>
  <c r="BK623" i="2"/>
  <c r="BK1534" i="2"/>
  <c r="BK1455" i="2"/>
  <c r="J1394" i="2"/>
  <c r="J1293" i="2"/>
  <c r="J1223" i="2"/>
  <c r="BK1128" i="2"/>
  <c r="J1016" i="2"/>
  <c r="BK947" i="2"/>
  <c r="BK884" i="2"/>
  <c r="BK787" i="2"/>
  <c r="J706" i="2"/>
  <c r="BK271" i="2"/>
  <c r="J141" i="3"/>
  <c r="J334" i="3"/>
  <c r="BK110" i="3"/>
  <c r="BK303" i="3"/>
  <c r="J128" i="4"/>
  <c r="BK110" i="4"/>
  <c r="J134" i="4"/>
  <c r="BK124" i="5"/>
  <c r="J96" i="5"/>
  <c r="BK219" i="6"/>
  <c r="J204" i="6"/>
  <c r="J236" i="6"/>
  <c r="BK283" i="7"/>
  <c r="BK420" i="7"/>
  <c r="BK243" i="7"/>
  <c r="J337" i="7"/>
  <c r="BK345" i="7"/>
  <c r="BK106" i="7"/>
  <c r="BK213" i="7"/>
  <c r="J416" i="7"/>
  <c r="BK387" i="7"/>
  <c r="BK374" i="7"/>
  <c r="J342" i="7"/>
  <c r="BK318" i="7"/>
  <c r="J295" i="7"/>
  <c r="BK245" i="7"/>
  <c r="BK447" i="7"/>
  <c r="J111" i="7"/>
  <c r="J264" i="7"/>
  <c r="J109" i="7"/>
  <c r="J223" i="8"/>
  <c r="J129" i="8"/>
  <c r="BK221" i="8"/>
  <c r="J123" i="8"/>
  <c r="J259" i="2"/>
  <c r="BK568" i="2"/>
  <c r="J220" i="2"/>
  <c r="J1538" i="2"/>
  <c r="BK1486" i="2"/>
  <c r="BK1414" i="2"/>
  <c r="BK1355" i="2"/>
  <c r="J1230" i="2"/>
  <c r="BK1050" i="2"/>
  <c r="BK982" i="2"/>
  <c r="BK929" i="2"/>
  <c r="BK870" i="2"/>
  <c r="BK195" i="2"/>
  <c r="J672" i="2"/>
  <c r="BK147" i="3"/>
  <c r="BK309" i="3"/>
  <c r="J151" i="3"/>
  <c r="BK128" i="3"/>
  <c r="J276" i="3"/>
  <c r="J132" i="4"/>
  <c r="J108" i="4"/>
  <c r="BK119" i="5"/>
  <c r="BK252" i="6"/>
  <c r="BK265" i="6"/>
  <c r="J98" i="6"/>
  <c r="BK130" i="6"/>
  <c r="BK263" i="7"/>
  <c r="BK187" i="7"/>
  <c r="BK215" i="7"/>
  <c r="BK304" i="7"/>
  <c r="BK394" i="7"/>
  <c r="BK195" i="7"/>
  <c r="BK172" i="7"/>
  <c r="J304" i="7"/>
  <c r="J426" i="7"/>
  <c r="BK200" i="7"/>
  <c r="J174" i="8"/>
  <c r="BK227" i="8"/>
  <c r="J116" i="8"/>
  <c r="BK297" i="2"/>
  <c r="BK329" i="2"/>
  <c r="J339" i="2"/>
  <c r="J1541" i="2"/>
  <c r="J1478" i="2"/>
  <c r="BK1427" i="2"/>
  <c r="J1309" i="2"/>
  <c r="BK1247" i="2"/>
  <c r="J1161" i="2"/>
  <c r="BK1093" i="2"/>
  <c r="J1012" i="2"/>
  <c r="J945" i="2"/>
  <c r="J888" i="2"/>
  <c r="BK762" i="2"/>
  <c r="J331" i="2"/>
  <c r="BK627" i="2"/>
  <c r="BK94" i="3"/>
  <c r="J324" i="3"/>
  <c r="BK155" i="3"/>
  <c r="J96" i="3"/>
  <c r="J161" i="4"/>
  <c r="J131" i="4"/>
  <c r="J140" i="4"/>
  <c r="BK140" i="5"/>
  <c r="BK107" i="5"/>
  <c r="J213" i="6"/>
  <c r="BK266" i="6"/>
  <c r="BK120" i="6"/>
  <c r="J254" i="6"/>
  <c r="J238" i="6"/>
  <c r="BK210" i="6"/>
  <c r="BK162" i="6"/>
  <c r="BK276" i="6"/>
  <c r="J230" i="6"/>
  <c r="J126" i="6"/>
  <c r="BK421" i="7"/>
  <c r="J424" i="7"/>
  <c r="BK120" i="7"/>
  <c r="BK292" i="7"/>
  <c r="BK369" i="7"/>
  <c r="BK137" i="7"/>
  <c r="BK143" i="7"/>
  <c r="J181" i="7"/>
  <c r="BK170" i="7"/>
  <c r="BK384" i="7"/>
  <c r="BK119" i="7"/>
  <c r="J180" i="8"/>
  <c r="J131" i="8"/>
  <c r="BK339" i="2"/>
  <c r="BK656" i="2"/>
  <c r="BK134" i="2"/>
  <c r="J1532" i="2"/>
  <c r="BK1463" i="2"/>
  <c r="BK1418" i="2"/>
  <c r="J1315" i="2"/>
  <c r="BK1214" i="2"/>
  <c r="J1093" i="2"/>
  <c r="J1000" i="2"/>
  <c r="BK962" i="2"/>
  <c r="BK874" i="2"/>
  <c r="BK754" i="2"/>
  <c r="BK189" i="2"/>
  <c r="J128" i="2"/>
  <c r="BK294" i="3"/>
  <c r="J188" i="3"/>
  <c r="BK288" i="3"/>
  <c r="BK264" i="3"/>
  <c r="J141" i="4"/>
  <c r="J93" i="4"/>
  <c r="BK158" i="4"/>
  <c r="J92" i="4"/>
  <c r="J113" i="4"/>
  <c r="BK124" i="4"/>
  <c r="J146" i="4"/>
  <c r="J145" i="4"/>
  <c r="J94" i="4"/>
  <c r="BK135" i="5"/>
  <c r="BK110" i="5"/>
  <c r="J259" i="6"/>
  <c r="J207" i="6"/>
  <c r="BK220" i="6"/>
  <c r="BK260" i="6"/>
  <c r="BK442" i="7"/>
  <c r="J275" i="7"/>
  <c r="J433" i="7"/>
  <c r="J113" i="7"/>
  <c r="BK274" i="7"/>
  <c r="J367" i="7"/>
  <c r="J101" i="7"/>
  <c r="BK136" i="7"/>
  <c r="J106" i="7"/>
  <c r="BK186" i="7"/>
  <c r="J252" i="7"/>
  <c r="J217" i="8"/>
  <c r="J237" i="8"/>
  <c r="J185" i="8"/>
  <c r="J218" i="8"/>
  <c r="J207" i="2"/>
  <c r="BK216" i="2"/>
  <c r="J1600" i="2"/>
  <c r="J1502" i="2"/>
  <c r="BK1411" i="2"/>
  <c r="BK1374" i="2"/>
  <c r="BK1256" i="2"/>
  <c r="BK1161" i="2"/>
  <c r="BK1018" i="2"/>
  <c r="BK957" i="2"/>
  <c r="J896" i="2"/>
  <c r="BK750" i="2"/>
  <c r="BK282" i="2"/>
  <c r="BK191" i="3"/>
  <c r="BK311" i="3"/>
  <c r="J104" i="3"/>
  <c r="BK237" i="3"/>
  <c r="BK93" i="3"/>
  <c r="BK143" i="4"/>
  <c r="BK97" i="4"/>
  <c r="BK95" i="5"/>
  <c r="J121" i="5"/>
  <c r="BK263" i="6"/>
  <c r="J158" i="6"/>
  <c r="J224" i="6"/>
  <c r="BK201" i="7"/>
  <c r="J291" i="7"/>
  <c r="J382" i="7"/>
  <c r="J213" i="7"/>
  <c r="J297" i="7"/>
  <c r="J108" i="7"/>
  <c r="BK209" i="7"/>
  <c r="BK450" i="7"/>
  <c r="J151" i="7"/>
  <c r="J454" i="7"/>
  <c r="J254" i="7"/>
  <c r="BK225" i="8"/>
  <c r="BK130" i="8"/>
  <c r="BK177" i="8"/>
  <c r="BK249" i="2"/>
  <c r="J385" i="2"/>
  <c r="J603" i="2"/>
  <c r="J1534" i="2"/>
  <c r="J1471" i="2"/>
  <c r="BK1402" i="2"/>
  <c r="BK1328" i="2"/>
  <c r="BK1234" i="2"/>
  <c r="BK1153" i="2"/>
  <c r="J1014" i="2"/>
  <c r="J982" i="2"/>
  <c r="BK898" i="2"/>
  <c r="BK802" i="2"/>
  <c r="J740" i="2"/>
  <c r="BK131" i="2"/>
  <c r="BK243" i="2"/>
  <c r="BK163" i="3"/>
  <c r="BK247" i="3"/>
  <c r="BK104" i="3"/>
  <c r="BK124" i="3"/>
  <c r="J147" i="4"/>
  <c r="J91" i="4"/>
  <c r="J143" i="5"/>
  <c r="J141" i="5"/>
  <c r="J269" i="6"/>
  <c r="BK269" i="6"/>
  <c r="J206" i="6"/>
  <c r="J215" i="6"/>
  <c r="BK432" i="7"/>
  <c r="J185" i="7"/>
  <c r="BK297" i="7"/>
  <c r="J386" i="7"/>
  <c r="J400" i="7"/>
  <c r="J261" i="7"/>
  <c r="BK238" i="7"/>
  <c r="J224" i="7"/>
  <c r="J419" i="7"/>
  <c r="J460" i="7"/>
  <c r="J334" i="7"/>
  <c r="BK197" i="7"/>
  <c r="BK195" i="8"/>
  <c r="BK208" i="8"/>
  <c r="J232" i="8"/>
  <c r="J301" i="2"/>
  <c r="J543" i="2"/>
  <c r="J1597" i="2"/>
  <c r="J1437" i="2"/>
  <c r="J1312" i="2"/>
  <c r="BK1237" i="2"/>
  <c r="BK1166" i="2"/>
  <c r="J1071" i="2"/>
  <c r="J992" i="2"/>
  <c r="BK925" i="2"/>
  <c r="J884" i="2"/>
  <c r="BK779" i="2"/>
  <c r="BK536" i="2"/>
  <c r="J233" i="2"/>
  <c r="BK118" i="3"/>
  <c r="BK299" i="3"/>
  <c r="J116" i="3"/>
  <c r="BK209" i="3"/>
  <c r="BK121" i="4"/>
  <c r="J128" i="5"/>
  <c r="BK141" i="5"/>
  <c r="BK136" i="6"/>
  <c r="BK122" i="6"/>
  <c r="BK222" i="6"/>
  <c r="J205" i="7"/>
  <c r="BK380" i="7"/>
  <c r="J423" i="7"/>
  <c r="J156" i="7"/>
  <c r="BK249" i="7"/>
  <c r="J144" i="7"/>
  <c r="J437" i="7"/>
  <c r="J148" i="7"/>
  <c r="BK268" i="7"/>
  <c r="BK201" i="8"/>
  <c r="J213" i="8"/>
  <c r="J171" i="8"/>
  <c r="BK670" i="2"/>
  <c r="BK332" i="2"/>
  <c r="J431" i="2"/>
  <c r="BK1538" i="2"/>
  <c r="BK1465" i="2"/>
  <c r="J1396" i="2"/>
  <c r="BK1307" i="2"/>
  <c r="J1187" i="2"/>
  <c r="J1099" i="2"/>
  <c r="BK1022" i="2"/>
  <c r="J943" i="2"/>
  <c r="BK839" i="2"/>
  <c r="BK718" i="2"/>
  <c r="J243" i="2"/>
  <c r="J315" i="3"/>
  <c r="BK229" i="3"/>
  <c r="BK116" i="3"/>
  <c r="J159" i="3"/>
  <c r="J157" i="4"/>
  <c r="BK133" i="4"/>
  <c r="BK93" i="5"/>
  <c r="BK99" i="5"/>
  <c r="BK102" i="6"/>
  <c r="J176" i="6"/>
  <c r="J150" i="6"/>
  <c r="BK248" i="6"/>
  <c r="BK223" i="6"/>
  <c r="BK336" i="7"/>
  <c r="J155" i="7"/>
  <c r="BK247" i="7"/>
  <c r="J371" i="7"/>
  <c r="BK168" i="7"/>
  <c r="BK357" i="7"/>
  <c r="BK96" i="7"/>
  <c r="J175" i="7"/>
  <c r="BK443" i="7"/>
  <c r="BK452" i="7"/>
  <c r="BK227" i="7"/>
  <c r="J177" i="8"/>
  <c r="J120" i="8"/>
  <c r="BK203" i="8"/>
  <c r="BK178" i="8"/>
  <c r="J710" i="2"/>
  <c r="BK409" i="2"/>
  <c r="BK1559" i="2"/>
  <c r="J1482" i="2"/>
  <c r="BK1407" i="2"/>
  <c r="BK1321" i="2"/>
  <c r="J1194" i="2"/>
  <c r="BK1057" i="2"/>
  <c r="J998" i="2"/>
  <c r="BK955" i="2"/>
  <c r="J898" i="2"/>
  <c r="BK837" i="2"/>
  <c r="J627" i="2"/>
  <c r="BK192" i="2"/>
  <c r="BK105" i="3"/>
  <c r="BK317" i="3"/>
  <c r="BK98" i="3"/>
  <c r="BK284" i="3"/>
  <c r="J340" i="3"/>
  <c r="BK125" i="4"/>
  <c r="J139" i="4"/>
  <c r="BK151" i="4"/>
  <c r="J146" i="5"/>
  <c r="J125" i="5"/>
  <c r="J166" i="6"/>
  <c r="BK215" i="6"/>
  <c r="BK225" i="6"/>
  <c r="J387" i="7"/>
  <c r="J172" i="7"/>
  <c r="BK388" i="7"/>
  <c r="J451" i="7"/>
  <c r="J279" i="7"/>
  <c r="BK266" i="7"/>
  <c r="BK343" i="7"/>
  <c r="BK407" i="7"/>
  <c r="BK390" i="7"/>
  <c r="BK367" i="7"/>
  <c r="BK339" i="7"/>
  <c r="BK311" i="7"/>
  <c r="BK282" i="7"/>
  <c r="BK115" i="7"/>
  <c r="J262" i="7"/>
  <c r="BK405" i="7"/>
  <c r="J146" i="7"/>
  <c r="J128" i="8"/>
  <c r="J187" i="8"/>
  <c r="J203" i="8"/>
  <c r="BK319" i="2"/>
  <c r="J198" i="2"/>
  <c r="J319" i="2"/>
  <c r="BK1518" i="2"/>
  <c r="BK1453" i="2"/>
  <c r="J1409" i="2"/>
  <c r="BK1312" i="2"/>
  <c r="J1243" i="2"/>
  <c r="BK1113" i="2"/>
  <c r="J1029" i="2"/>
  <c r="BK990" i="2"/>
  <c r="J917" i="2"/>
  <c r="BK851" i="2"/>
  <c r="J656" i="2"/>
  <c r="J509" i="2"/>
  <c r="J256" i="3"/>
  <c r="BK167" i="3"/>
  <c r="BK96" i="3"/>
  <c r="J189" i="3"/>
  <c r="J219" i="3"/>
  <c r="BK109" i="4"/>
  <c r="J120" i="4"/>
  <c r="J106" i="5"/>
  <c r="J142" i="5"/>
  <c r="BK98" i="6"/>
  <c r="J209" i="6"/>
  <c r="BK221" i="6"/>
  <c r="J329" i="7"/>
  <c r="BK280" i="7"/>
  <c r="J298" i="7"/>
  <c r="BK104" i="7"/>
  <c r="J242" i="7"/>
  <c r="J361" i="7"/>
  <c r="J150" i="7"/>
  <c r="J116" i="7"/>
  <c r="J114" i="7"/>
  <c r="J354" i="7"/>
  <c r="BK222" i="8"/>
  <c r="J191" i="8"/>
  <c r="BK170" i="8"/>
  <c r="BK174" i="8"/>
  <c r="BK122" i="2"/>
  <c r="J588" i="2"/>
  <c r="BK143" i="2"/>
  <c r="BK1520" i="2"/>
  <c r="BK1471" i="2"/>
  <c r="J1387" i="2"/>
  <c r="J1281" i="2"/>
  <c r="J1198" i="2"/>
  <c r="BK1106" i="2"/>
  <c r="J1008" i="2"/>
  <c r="BK960" i="2"/>
  <c r="BK904" i="2"/>
  <c r="J789" i="2"/>
  <c r="J236" i="2"/>
  <c r="BK531" i="2"/>
  <c r="J173" i="3"/>
  <c r="J296" i="3"/>
  <c r="J92" i="3"/>
  <c r="J128" i="3"/>
  <c r="BK120" i="3"/>
  <c r="J151" i="4"/>
  <c r="BK107" i="4"/>
  <c r="J90" i="4"/>
  <c r="J124" i="5"/>
  <c r="J164" i="6"/>
  <c r="BK193" i="6"/>
  <c r="BK271" i="6"/>
  <c r="BK277" i="6"/>
  <c r="J248" i="6"/>
  <c r="BK224" i="6"/>
  <c r="J193" i="6"/>
  <c r="J102" i="6"/>
  <c r="J250" i="6"/>
  <c r="J210" i="6"/>
  <c r="J249" i="6"/>
  <c r="J325" i="7"/>
  <c r="J125" i="7"/>
  <c r="J220" i="7"/>
  <c r="BK242" i="7"/>
  <c r="BK332" i="7"/>
  <c r="J159" i="7"/>
  <c r="BK236" i="7"/>
  <c r="BK451" i="7"/>
  <c r="BK150" i="7"/>
  <c r="BK273" i="7"/>
  <c r="J241" i="8"/>
  <c r="BK193" i="8"/>
  <c r="J167" i="8"/>
  <c r="J186" i="8"/>
  <c r="J521" i="2"/>
  <c r="J163" i="2"/>
  <c r="BK1579" i="2"/>
  <c r="J1480" i="2"/>
  <c r="J1431" i="2"/>
  <c r="J1374" i="2"/>
  <c r="J1256" i="2"/>
  <c r="BK1156" i="2"/>
  <c r="BK1068" i="2"/>
  <c r="BK976" i="2"/>
  <c r="J900" i="2"/>
  <c r="J806" i="2"/>
  <c r="BK198" i="2"/>
  <c r="BK642" i="2"/>
  <c r="J268" i="3"/>
  <c r="BK219" i="3"/>
  <c r="J282" i="3"/>
  <c r="J138" i="3"/>
  <c r="BK173" i="3"/>
  <c r="J98" i="5"/>
  <c r="BK146" i="5"/>
  <c r="J251" i="6"/>
  <c r="J120" i="6"/>
  <c r="J140" i="6"/>
  <c r="J178" i="6"/>
  <c r="BK272" i="6"/>
  <c r="BK328" i="7"/>
  <c r="BK409" i="7"/>
  <c r="J228" i="7"/>
  <c r="J346" i="7"/>
  <c r="BK402" i="7"/>
  <c r="J147" i="7"/>
  <c r="BK220" i="7"/>
  <c r="J182" i="7"/>
  <c r="J422" i="7"/>
  <c r="BK458" i="7"/>
  <c r="J270" i="7"/>
  <c r="J145" i="8"/>
  <c r="J239" i="8"/>
  <c r="J234" i="8"/>
  <c r="BK303" i="2"/>
  <c r="J403" i="2"/>
  <c r="BK433" i="2"/>
  <c r="BK1528" i="2"/>
  <c r="J1447" i="2"/>
  <c r="BK1363" i="2"/>
  <c r="BK1297" i="2"/>
  <c r="J1227" i="2"/>
  <c r="BK1103" i="2"/>
  <c r="BK994" i="2"/>
  <c r="BK913" i="2"/>
  <c r="J765" i="2"/>
  <c r="J282" i="2"/>
  <c r="BK248" i="3"/>
  <c r="BK181" i="3"/>
  <c r="BK231" i="3"/>
  <c r="J270" i="3"/>
  <c r="J246" i="3"/>
  <c r="J96" i="4"/>
  <c r="J127" i="4"/>
  <c r="J120" i="5"/>
  <c r="BK253" i="6"/>
  <c r="BK158" i="6"/>
  <c r="BK208" i="6"/>
  <c r="BK238" i="6"/>
  <c r="BK307" i="7"/>
  <c r="BK122" i="7"/>
  <c r="J180" i="7"/>
  <c r="BK228" i="7"/>
  <c r="BK424" i="7"/>
  <c r="J166" i="7"/>
  <c r="BK265" i="7"/>
  <c r="J444" i="7"/>
  <c r="J390" i="7"/>
  <c r="BK214" i="8"/>
  <c r="J189" i="8"/>
  <c r="BK212" i="8"/>
  <c r="BK663" i="2"/>
  <c r="BK201" i="2"/>
  <c r="BK239" i="2"/>
  <c r="BK1541" i="2"/>
  <c r="J1453" i="2"/>
  <c r="BK1270" i="2"/>
  <c r="J1166" i="2"/>
  <c r="J1046" i="2"/>
  <c r="J996" i="2"/>
  <c r="BK931" i="2"/>
  <c r="J882" i="2"/>
  <c r="J839" i="2"/>
  <c r="J724" i="2"/>
  <c r="J409" i="2"/>
  <c r="J201" i="2"/>
  <c r="BK108" i="3"/>
  <c r="J181" i="3"/>
  <c r="J205" i="3"/>
  <c r="BK153" i="3"/>
  <c r="BK88" i="4"/>
  <c r="J138" i="4"/>
  <c r="J126" i="4"/>
  <c r="J105" i="5"/>
  <c r="J114" i="5"/>
  <c r="BK156" i="6"/>
  <c r="BK127" i="6"/>
  <c r="J148" i="6"/>
  <c r="BK124" i="6"/>
  <c r="BK319" i="7"/>
  <c r="J95" i="7"/>
  <c r="BK257" i="7"/>
  <c r="J338" i="7"/>
  <c r="J120" i="7"/>
  <c r="BK316" i="7"/>
  <c r="J402" i="7"/>
  <c r="J438" i="7"/>
  <c r="BK439" i="7"/>
  <c r="J142" i="7"/>
  <c r="J277" i="7"/>
  <c r="BK210" i="8"/>
  <c r="BK122" i="8"/>
  <c r="J214" i="8"/>
  <c r="BK190" i="8"/>
  <c r="BK128" i="2"/>
  <c r="BK184" i="2"/>
  <c r="J1559" i="2"/>
  <c r="BK1482" i="2"/>
  <c r="J1410" i="2"/>
  <c r="J1344" i="2"/>
  <c r="J1275" i="2"/>
  <c r="BK1178" i="2"/>
  <c r="J1085" i="2"/>
  <c r="J1007" i="2"/>
  <c r="J939" i="2"/>
  <c r="BK872" i="2"/>
  <c r="J754" i="2"/>
  <c r="BK405" i="2"/>
  <c r="J155" i="2"/>
  <c r="J184" i="3"/>
  <c r="BK126" i="3"/>
  <c r="BK130" i="3"/>
  <c r="BK132" i="4"/>
  <c r="J121" i="4"/>
  <c r="BK135" i="4"/>
  <c r="J149" i="5"/>
  <c r="J93" i="5"/>
  <c r="BK202" i="6"/>
  <c r="J153" i="6"/>
  <c r="J276" i="6"/>
  <c r="BK294" i="7"/>
  <c r="BK449" i="7"/>
  <c r="J248" i="7"/>
  <c r="J256" i="7"/>
  <c r="J412" i="7"/>
  <c r="BK161" i="7"/>
  <c r="BK167" i="7"/>
  <c r="BK144" i="7"/>
  <c r="J285" i="7"/>
  <c r="J455" i="7"/>
  <c r="J223" i="7"/>
  <c r="J122" i="8"/>
  <c r="J153" i="8"/>
  <c r="J172" i="8"/>
  <c r="J184" i="2"/>
  <c r="J621" i="2"/>
  <c r="J1582" i="2"/>
  <c r="BK1498" i="2"/>
  <c r="J1425" i="2"/>
  <c r="BK1318" i="2"/>
  <c r="BK1201" i="2"/>
  <c r="BK1075" i="2"/>
  <c r="J1004" i="2"/>
  <c r="BK909" i="2"/>
  <c r="J783" i="2"/>
  <c r="BK362" i="2"/>
  <c r="BK652" i="2"/>
  <c r="J140" i="3"/>
  <c r="BK100" i="3"/>
  <c r="BK112" i="3"/>
  <c r="BK340" i="3"/>
  <c r="J149" i="4"/>
  <c r="J135" i="4"/>
  <c r="BK117" i="5"/>
  <c r="BK126" i="5"/>
  <c r="J162" i="6"/>
  <c r="J202" i="6"/>
  <c r="BK264" i="6"/>
  <c r="BK199" i="6"/>
  <c r="BK269" i="7"/>
  <c r="BK431" i="7"/>
  <c r="J183" i="7"/>
  <c r="J348" i="7"/>
  <c r="J105" i="7"/>
  <c r="J258" i="7"/>
  <c r="J318" i="7"/>
  <c r="J273" i="7"/>
  <c r="BK403" i="7"/>
  <c r="J160" i="7"/>
  <c r="J326" i="7"/>
  <c r="J122" i="7"/>
  <c r="BK206" i="8"/>
  <c r="J137" i="8"/>
  <c r="BK215" i="8"/>
  <c r="J192" i="2"/>
  <c r="BK207" i="2"/>
  <c r="J633" i="2"/>
  <c r="J1579" i="2"/>
  <c r="BK1488" i="2"/>
  <c r="J1429" i="2"/>
  <c r="J153" i="4"/>
  <c r="J116" i="5"/>
  <c r="BK127" i="5"/>
  <c r="BK99" i="6"/>
  <c r="J194" i="6"/>
  <c r="J106" i="6"/>
  <c r="BK198" i="7"/>
  <c r="BK436" i="7"/>
  <c r="BK166" i="7"/>
  <c r="J296" i="7"/>
  <c r="J393" i="7"/>
  <c r="J164" i="7"/>
  <c r="BK261" i="7"/>
  <c r="J157" i="7"/>
  <c r="BK406" i="7"/>
  <c r="J380" i="7"/>
  <c r="BK351" i="7"/>
  <c r="J322" i="7"/>
  <c r="BK288" i="7"/>
  <c r="BK196" i="7"/>
  <c r="BK158" i="7"/>
  <c r="J281" i="7"/>
  <c r="J206" i="8"/>
  <c r="J115" i="8"/>
  <c r="BK226" i="8"/>
  <c r="BK672" i="2"/>
  <c r="J134" i="2"/>
  <c r="BK267" i="2"/>
  <c r="BK1597" i="2"/>
  <c r="BK1510" i="2"/>
  <c r="BK1383" i="2"/>
  <c r="BK1298" i="2"/>
  <c r="BK1170" i="2"/>
  <c r="BK1064" i="2"/>
  <c r="J1013" i="2"/>
  <c r="J960" i="2"/>
  <c r="J902" i="2"/>
  <c r="BK730" i="2"/>
  <c r="BK498" i="2"/>
  <c r="BK137" i="2"/>
  <c r="J318" i="3"/>
  <c r="J99" i="3"/>
  <c r="BK175" i="3"/>
  <c r="BK103" i="3"/>
  <c r="BK122" i="4"/>
  <c r="BK114" i="4"/>
  <c r="BK144" i="4"/>
  <c r="J99" i="5"/>
  <c r="J135" i="5"/>
  <c r="J228" i="6"/>
  <c r="J211" i="6"/>
  <c r="J410" i="7"/>
  <c r="J398" i="7"/>
  <c r="BK361" i="7"/>
  <c r="J140" i="7"/>
  <c r="J158" i="7"/>
  <c r="BK329" i="7"/>
  <c r="BK131" i="7"/>
  <c r="J434" i="7"/>
  <c r="BK204" i="7"/>
  <c r="J247" i="7"/>
  <c r="J208" i="8"/>
  <c r="BK237" i="8"/>
  <c r="J219" i="8"/>
  <c r="BK630" i="2"/>
  <c r="J568" i="2"/>
  <c r="BK149" i="2"/>
  <c r="BK1526" i="2"/>
  <c r="J1455" i="2"/>
  <c r="BK1406" i="2"/>
  <c r="BK1293" i="2"/>
  <c r="BK1227" i="2"/>
  <c r="BK1146" i="2"/>
  <c r="BK1000" i="2"/>
  <c r="BK953" i="2"/>
  <c r="BK880" i="2"/>
  <c r="J837" i="2"/>
  <c r="BK588" i="2"/>
  <c r="BK676" i="2"/>
  <c r="BK211" i="3"/>
  <c r="BK169" i="3"/>
  <c r="BK138" i="3"/>
  <c r="J260" i="3"/>
  <c r="J163" i="3"/>
  <c r="J119" i="4"/>
  <c r="J111" i="4"/>
  <c r="BK138" i="4"/>
  <c r="J150" i="5"/>
  <c r="BK139" i="5"/>
  <c r="BK240" i="6"/>
  <c r="BK150" i="6"/>
  <c r="BK132" i="6"/>
  <c r="BK256" i="6"/>
  <c r="BK226" i="6"/>
  <c r="BK207" i="6"/>
  <c r="J136" i="6"/>
  <c r="BK255" i="6"/>
  <c r="BK217" i="6"/>
  <c r="J112" i="6"/>
  <c r="BK397" i="7"/>
  <c r="BK138" i="7"/>
  <c r="BK162" i="7"/>
  <c r="J336" i="7"/>
  <c r="BK291" i="7"/>
  <c r="BK289" i="7"/>
  <c r="BK232" i="7"/>
  <c r="J274" i="7"/>
  <c r="BK410" i="7"/>
  <c r="BK192" i="7"/>
  <c r="BK179" i="8"/>
  <c r="J225" i="8"/>
  <c r="J199" i="8"/>
  <c r="BK423" i="2"/>
  <c r="J373" i="2"/>
  <c r="J1602" i="2"/>
  <c r="BK1516" i="2"/>
  <c r="J1457" i="2"/>
  <c r="BK1404" i="2"/>
  <c r="J1324" i="2"/>
  <c r="J1245" i="2"/>
  <c r="BK1124" i="2"/>
  <c r="BK1032" i="2"/>
  <c r="J986" i="2"/>
  <c r="BK921" i="2"/>
  <c r="J829" i="2"/>
  <c r="BK693" i="2"/>
  <c r="J332" i="2"/>
  <c r="J465" i="2"/>
  <c r="BK190" i="3"/>
  <c r="BK188" i="3"/>
  <c r="BK114" i="3"/>
  <c r="J201" i="3"/>
  <c r="BK330" i="3"/>
  <c r="BK116" i="5"/>
  <c r="J110" i="5"/>
  <c r="J270" i="6"/>
  <c r="J220" i="6"/>
  <c r="J100" i="6"/>
  <c r="BK298" i="7"/>
  <c r="BK102" i="7"/>
  <c r="J171" i="7"/>
  <c r="J313" i="7"/>
  <c r="J417" i="7"/>
  <c r="J399" i="7"/>
  <c r="J204" i="7"/>
  <c r="J152" i="7"/>
  <c r="BK333" i="7"/>
  <c r="BK114" i="7"/>
  <c r="BK240" i="8"/>
  <c r="BK200" i="8"/>
  <c r="J149" i="2"/>
  <c r="J697" i="2"/>
  <c r="BK263" i="2"/>
  <c r="J1516" i="2"/>
  <c r="BK1425" i="2"/>
  <c r="J1355" i="2"/>
  <c r="J1247" i="2"/>
  <c r="J1053" i="2"/>
  <c r="BK986" i="2"/>
  <c r="J931" i="2"/>
  <c r="J880" i="2"/>
  <c r="J802" i="2"/>
  <c r="J189" i="2"/>
  <c r="J659" i="2"/>
  <c r="BK290" i="3"/>
  <c r="J217" i="3"/>
  <c r="BK136" i="3"/>
  <c r="BK338" i="3"/>
  <c r="BK145" i="3"/>
  <c r="BK115" i="4"/>
  <c r="J150" i="4"/>
  <c r="BK113" i="4"/>
  <c r="BK136" i="5"/>
  <c r="J139" i="5"/>
  <c r="BK104" i="6"/>
  <c r="BK164" i="6"/>
  <c r="BK254" i="6"/>
  <c r="BK347" i="7"/>
  <c r="J99" i="7"/>
  <c r="J233" i="7"/>
  <c r="J341" i="7"/>
  <c r="J162" i="7"/>
  <c r="J203" i="7"/>
  <c r="J179" i="7"/>
  <c r="J208" i="7"/>
  <c r="J359" i="7"/>
  <c r="BK100" i="7"/>
  <c r="BK278" i="7"/>
  <c r="BK184" i="8"/>
  <c r="BK117" i="8"/>
  <c r="BK211" i="8"/>
  <c r="J495" i="2"/>
  <c r="BK212" i="2"/>
  <c r="J1522" i="2"/>
  <c r="BK1459" i="2"/>
  <c r="BK1410" i="2"/>
  <c r="BK1277" i="2"/>
  <c r="BK1191" i="2"/>
  <c r="J1096" i="2"/>
  <c r="J1002" i="2"/>
  <c r="J962" i="2"/>
  <c r="J923" i="2"/>
  <c r="BK855" i="2"/>
  <c r="J750" i="2"/>
  <c r="BK683" i="2"/>
  <c r="AS55" i="1"/>
  <c r="BK127" i="4"/>
  <c r="J102" i="4"/>
  <c r="BK105" i="5"/>
  <c r="J136" i="5"/>
  <c r="J257" i="6"/>
  <c r="J134" i="6"/>
  <c r="BK214" i="6"/>
  <c r="BK229" i="6"/>
  <c r="BK272" i="7"/>
  <c r="BK371" i="7"/>
  <c r="BK433" i="7"/>
  <c r="J234" i="7"/>
  <c r="BK338" i="7"/>
  <c r="J149" i="7"/>
  <c r="J193" i="7"/>
  <c r="J311" i="7"/>
  <c r="BK259" i="7"/>
  <c r="BK171" i="8"/>
  <c r="BK165" i="8"/>
  <c r="BK137" i="8"/>
  <c r="J369" i="2"/>
  <c r="J271" i="2"/>
  <c r="BK1508" i="2"/>
  <c r="J1451" i="2"/>
  <c r="BK1367" i="2"/>
  <c r="BK1250" i="2"/>
  <c r="J1106" i="2"/>
  <c r="J1015" i="2"/>
  <c r="J947" i="2"/>
  <c r="J858" i="2"/>
  <c r="J718" i="2"/>
  <c r="BK679" i="2"/>
  <c r="BK297" i="3"/>
  <c r="J213" i="3"/>
  <c r="J93" i="3"/>
  <c r="BK268" i="3"/>
  <c r="BK159" i="3"/>
  <c r="BK108" i="4"/>
  <c r="J88" i="4"/>
  <c r="J102" i="5"/>
  <c r="J123" i="5"/>
  <c r="BK174" i="6"/>
  <c r="BK249" i="6"/>
  <c r="J108" i="6"/>
  <c r="BK385" i="7"/>
  <c r="BK152" i="7"/>
  <c r="J174" i="7"/>
  <c r="BK325" i="7"/>
  <c r="BK376" i="7"/>
  <c r="J221" i="7"/>
  <c r="J352" i="7"/>
  <c r="BK193" i="7"/>
  <c r="J117" i="7"/>
  <c r="BK284" i="7"/>
  <c r="J124" i="7"/>
  <c r="J119" i="8"/>
  <c r="BK128" i="8"/>
  <c r="BK312" i="2"/>
  <c r="BK706" i="2"/>
  <c r="J328" i="2"/>
  <c r="J1528" i="2"/>
  <c r="BK1476" i="2"/>
  <c r="J1402" i="2"/>
  <c r="J1298" i="2"/>
  <c r="J1214" i="2"/>
  <c r="J1124" i="2"/>
  <c r="BK1046" i="2"/>
  <c r="J972" i="2"/>
  <c r="BK917" i="2"/>
  <c r="BK834" i="2"/>
  <c r="J645" i="2"/>
  <c r="J173" i="2"/>
  <c r="J264" i="3"/>
  <c r="BK276" i="3"/>
  <c r="BK328" i="3"/>
  <c r="BK92" i="3"/>
  <c r="BK120" i="4"/>
  <c r="J110" i="4"/>
  <c r="J113" i="5"/>
  <c r="BK148" i="5"/>
  <c r="J197" i="6"/>
  <c r="BK212" i="6"/>
  <c r="BK262" i="6"/>
  <c r="J174" i="6"/>
  <c r="J244" i="6"/>
  <c r="J388" i="7"/>
  <c r="J188" i="7"/>
  <c r="J340" i="7"/>
  <c r="BK101" i="7"/>
  <c r="J143" i="7"/>
  <c r="BK326" i="7"/>
  <c r="BK428" i="7"/>
  <c r="J206" i="7"/>
  <c r="BK214" i="7"/>
  <c r="BK287" i="7"/>
  <c r="BK425" i="7"/>
  <c r="BK212" i="7"/>
  <c r="BK113" i="8"/>
  <c r="BK229" i="8"/>
  <c r="BK164" i="8"/>
  <c r="BK118" i="8"/>
  <c r="J345" i="2"/>
  <c r="BK521" i="2"/>
  <c r="J297" i="2"/>
  <c r="BK1496" i="2"/>
  <c r="J1439" i="2"/>
  <c r="BK1377" i="2"/>
  <c r="J1250" i="2"/>
  <c r="BK1163" i="2"/>
  <c r="BK1071" i="2"/>
  <c r="BK1004" i="2"/>
  <c r="BK964" i="2"/>
  <c r="J878" i="2"/>
  <c r="BK743" i="2"/>
  <c r="J143" i="2"/>
  <c r="BK543" i="2"/>
  <c r="BK179" i="3"/>
  <c r="BK165" i="3"/>
  <c r="J165" i="3"/>
  <c r="J139" i="3"/>
  <c r="BK161" i="3"/>
  <c r="BK145" i="4"/>
  <c r="BK106" i="4"/>
  <c r="J155" i="5"/>
  <c r="BK122" i="5"/>
  <c r="J245" i="6"/>
  <c r="J262" i="6"/>
  <c r="BK118" i="6"/>
  <c r="BK419" i="7"/>
  <c r="BK128" i="7"/>
  <c r="J314" i="7"/>
  <c r="BK416" i="7"/>
  <c r="BK235" i="7"/>
  <c r="J324" i="7"/>
  <c r="J370" i="7"/>
  <c r="J427" i="7"/>
  <c r="BK400" i="7"/>
  <c r="J372" i="7"/>
  <c r="BK346" i="7"/>
  <c r="J327" i="7"/>
  <c r="J301" i="7"/>
  <c r="BK286" i="7"/>
  <c r="BK178" i="7"/>
  <c r="J316" i="7"/>
  <c r="BK457" i="7"/>
  <c r="BK203" i="7"/>
  <c r="J169" i="8"/>
  <c r="J229" i="8"/>
  <c r="J184" i="8"/>
  <c r="BK559" i="2"/>
  <c r="J565" i="2"/>
  <c r="J423" i="2"/>
  <c r="BK1582" i="2"/>
  <c r="BK1445" i="2"/>
  <c r="J1404" i="2"/>
  <c r="BK1271" i="2"/>
  <c r="BK1194" i="2"/>
  <c r="J1078" i="2"/>
  <c r="BK968" i="2"/>
  <c r="J909" i="2"/>
  <c r="J768" i="2"/>
  <c r="J263" i="2"/>
  <c r="BK690" i="2"/>
  <c r="BK197" i="3"/>
  <c r="J136" i="3"/>
  <c r="J192" i="3"/>
  <c r="BK322" i="3"/>
  <c r="J311" i="3"/>
  <c r="J156" i="4"/>
  <c r="BK147" i="4"/>
  <c r="J118" i="5"/>
  <c r="J138" i="5"/>
  <c r="BK111" i="5"/>
  <c r="BK203" i="6"/>
  <c r="J128" i="6"/>
  <c r="BK194" i="6"/>
  <c r="BK290" i="7"/>
  <c r="J154" i="7"/>
  <c r="BK239" i="7"/>
  <c r="J362" i="7"/>
  <c r="BK440" i="7"/>
  <c r="BK174" i="7"/>
  <c r="J195" i="7"/>
  <c r="BK252" i="7"/>
  <c r="BK401" i="7"/>
  <c r="BK169" i="7"/>
  <c r="BK204" i="8"/>
  <c r="BK133" i="8"/>
  <c r="J181" i="8"/>
  <c r="J679" i="2"/>
  <c r="J294" i="2"/>
  <c r="J274" i="2"/>
  <c r="BK1591" i="2"/>
  <c r="BK1514" i="2"/>
  <c r="BK1461" i="2"/>
  <c r="J1414" i="2"/>
  <c r="BK1370" i="2"/>
  <c r="J1261" i="2"/>
  <c r="J1173" i="2"/>
  <c r="J1064" i="2"/>
  <c r="BK992" i="2"/>
  <c r="BK935" i="2"/>
  <c r="J874" i="2"/>
  <c r="J776" i="2"/>
  <c r="BK702" i="2"/>
  <c r="J204" i="2"/>
  <c r="J125" i="2"/>
  <c r="BK258" i="3"/>
  <c r="BK272" i="3"/>
  <c r="J102" i="3"/>
  <c r="BK239" i="3"/>
  <c r="BK117" i="4"/>
  <c r="J112" i="4"/>
  <c r="J112" i="5"/>
  <c r="J107" i="5"/>
  <c r="J219" i="6"/>
  <c r="J99" i="6"/>
  <c r="J114" i="6"/>
  <c r="BK270" i="6"/>
  <c r="J234" i="6"/>
  <c r="BK201" i="6"/>
  <c r="J265" i="6"/>
  <c r="J218" i="6"/>
  <c r="BK153" i="6"/>
  <c r="BK300" i="7"/>
  <c r="BK98" i="7"/>
  <c r="BK275" i="7"/>
  <c r="J384" i="7"/>
  <c r="J407" i="7"/>
  <c r="J184" i="7"/>
  <c r="BK163" i="7"/>
  <c r="J389" i="7"/>
  <c r="BK460" i="7"/>
  <c r="BK248" i="7"/>
  <c r="J222" i="8"/>
  <c r="BK115" i="8"/>
  <c r="J227" i="8"/>
  <c r="J161" i="8"/>
  <c r="J160" i="2"/>
  <c r="J329" i="2"/>
  <c r="BK1548" i="2"/>
  <c r="J1473" i="2"/>
  <c r="J1398" i="2"/>
  <c r="BK1275" i="2"/>
  <c r="J1138" i="2"/>
  <c r="BK1053" i="2"/>
  <c r="BK1006" i="2"/>
  <c r="BK933" i="2"/>
  <c r="J865" i="2"/>
  <c r="BK765" i="2"/>
  <c r="BK288" i="2"/>
  <c r="J590" i="2"/>
  <c r="J223" i="3"/>
  <c r="J105" i="3"/>
  <c r="J207" i="3"/>
  <c r="BK171" i="3"/>
  <c r="BK192" i="3"/>
  <c r="BK101" i="5"/>
  <c r="J111" i="5"/>
  <c r="BK108" i="6"/>
  <c r="J253" i="6"/>
  <c r="J203" i="6"/>
  <c r="J218" i="7"/>
  <c r="J333" i="7"/>
  <c r="J443" i="7"/>
  <c r="BK180" i="7"/>
  <c r="BK233" i="7"/>
  <c r="BK246" i="7"/>
  <c r="BK251" i="7"/>
  <c r="BK296" i="7"/>
  <c r="BK378" i="7"/>
  <c r="J186" i="7"/>
  <c r="J190" i="8"/>
  <c r="J136" i="8"/>
  <c r="BK180" i="8"/>
  <c r="BK509" i="2"/>
  <c r="BK394" i="2"/>
  <c r="J1548" i="2"/>
  <c r="J1486" i="2"/>
  <c r="BK1433" i="2"/>
  <c r="J1385" i="2"/>
  <c r="J1284" i="2"/>
  <c r="J1191" i="2"/>
  <c r="BK1089" i="2"/>
  <c r="BK970" i="2"/>
  <c r="J925" i="2"/>
  <c r="J847" i="2"/>
  <c r="BK529" i="2"/>
  <c r="BK427" i="2"/>
  <c r="BK134" i="3"/>
  <c r="BK149" i="3"/>
  <c r="J303" i="3"/>
  <c r="J120" i="3"/>
  <c r="J108" i="3"/>
  <c r="J154" i="4"/>
  <c r="BK126" i="4"/>
  <c r="BK113" i="5"/>
  <c r="J140" i="5"/>
  <c r="J261" i="6"/>
  <c r="J130" i="6"/>
  <c r="BK413" i="7"/>
  <c r="BK132" i="7"/>
  <c r="BK222" i="7"/>
  <c r="J315" i="7"/>
  <c r="BK130" i="7"/>
  <c r="BK264" i="7"/>
  <c r="J441" i="7"/>
  <c r="BK112" i="7"/>
  <c r="J126" i="7"/>
  <c r="J135" i="7"/>
  <c r="J363" i="7"/>
  <c r="J136" i="7"/>
  <c r="BK235" i="8"/>
  <c r="BK110" i="8"/>
  <c r="BK121" i="8"/>
  <c r="BK301" i="2"/>
  <c r="BK649" i="2"/>
  <c r="BK1602" i="2"/>
  <c r="J1506" i="2"/>
  <c r="J1445" i="2"/>
  <c r="BK1378" i="2"/>
  <c r="J1297" i="2"/>
  <c r="J1178" i="2"/>
  <c r="J1075" i="2"/>
  <c r="BK1007" i="2"/>
  <c r="J955" i="2"/>
  <c r="BK906" i="2"/>
  <c r="BK826" i="2"/>
  <c r="J577" i="2"/>
  <c r="J249" i="2"/>
  <c r="J272" i="3"/>
  <c r="J326" i="3"/>
  <c r="J297" i="3"/>
  <c r="BK111" i="4"/>
  <c r="J116" i="4"/>
  <c r="J97" i="5"/>
  <c r="BK102" i="5"/>
  <c r="J200" i="6"/>
  <c r="BK186" i="6"/>
  <c r="BK244" i="6"/>
  <c r="J196" i="6"/>
  <c r="J293" i="7"/>
  <c r="J119" i="7"/>
  <c r="J232" i="7"/>
  <c r="J351" i="7"/>
  <c r="J196" i="7"/>
  <c r="J169" i="7"/>
  <c r="BK277" i="7"/>
  <c r="J452" i="7"/>
  <c r="BK352" i="7"/>
  <c r="J453" i="7"/>
  <c r="BK125" i="7"/>
  <c r="BK183" i="8"/>
  <c r="J221" i="8"/>
  <c r="J118" i="8"/>
  <c r="BK503" i="2"/>
  <c r="BK710" i="2"/>
  <c r="BK617" i="2"/>
  <c r="J1591" i="2"/>
  <c r="J1500" i="2"/>
  <c r="J1433" i="2"/>
  <c r="BK1387" i="2"/>
  <c r="BK1223" i="2"/>
  <c r="J1057" i="2"/>
  <c r="J953" i="2"/>
  <c r="BK919" i="2"/>
  <c r="J851" i="2"/>
  <c r="BK740" i="2"/>
  <c r="J212" i="2"/>
  <c r="J354" i="2"/>
  <c r="J203" i="3"/>
  <c r="J145" i="3"/>
  <c r="BK203" i="3"/>
  <c r="J193" i="3"/>
  <c r="BK301" i="3"/>
  <c r="J100" i="3"/>
  <c r="BK146" i="4"/>
  <c r="J100" i="4"/>
  <c r="BK108" i="5"/>
  <c r="J134" i="5"/>
  <c r="BK234" i="6"/>
  <c r="J104" i="6"/>
  <c r="J154" i="6"/>
  <c r="BK314" i="7"/>
  <c r="J127" i="7"/>
  <c r="BK308" i="7"/>
  <c r="J365" i="7"/>
  <c r="BK110" i="7"/>
  <c r="BK276" i="7"/>
  <c r="BK438" i="7"/>
  <c r="BK123" i="7"/>
  <c r="J375" i="7"/>
  <c r="J406" i="7"/>
  <c r="J201" i="7"/>
  <c r="J168" i="8"/>
  <c r="J196" i="8"/>
  <c r="BK207" i="8"/>
  <c r="J531" i="2"/>
  <c r="BK551" i="2"/>
  <c r="J1605" i="2"/>
  <c r="J1514" i="2"/>
  <c r="BK1451" i="2"/>
  <c r="J1329" i="2"/>
  <c r="BK1243" i="2"/>
  <c r="J1163" i="2"/>
  <c r="J1089" i="2"/>
  <c r="BK988" i="2"/>
  <c r="J935" i="2"/>
  <c r="BK861" i="2"/>
  <c r="J762" i="2"/>
  <c r="BK155" i="2"/>
  <c r="BK345" i="2"/>
  <c r="BK189" i="3"/>
  <c r="BK292" i="3"/>
  <c r="J305" i="3"/>
  <c r="BK150" i="4"/>
  <c r="BK148" i="4"/>
  <c r="J94" i="5"/>
  <c r="J277" i="6"/>
  <c r="J190" i="6"/>
  <c r="BK209" i="6"/>
  <c r="BK168" i="6"/>
  <c r="BK358" i="7"/>
  <c r="BK103" i="7"/>
  <c r="BK225" i="7"/>
  <c r="BK221" i="7"/>
  <c r="J280" i="7"/>
  <c r="BK231" i="7"/>
  <c r="BK244" i="7"/>
  <c r="BK331" i="7"/>
  <c r="J391" i="7"/>
  <c r="J215" i="8"/>
  <c r="BK197" i="8"/>
  <c r="J114" i="8"/>
  <c r="J617" i="2"/>
  <c r="BK541" i="2"/>
  <c r="J335" i="2"/>
  <c r="BK1545" i="2"/>
  <c r="BK1467" i="2"/>
  <c r="J1411" i="2"/>
  <c r="J1363" i="2"/>
  <c r="BK1281" i="2"/>
  <c r="J1205" i="2"/>
  <c r="J1103" i="2"/>
  <c r="BK1011" i="2"/>
  <c r="BK927" i="2"/>
  <c r="BK859" i="2"/>
  <c r="J405" i="2"/>
  <c r="BK413" i="2"/>
  <c r="BK152" i="2"/>
  <c r="J313" i="3"/>
  <c r="BK260" i="3"/>
  <c r="BK241" i="3"/>
  <c r="J195" i="3"/>
  <c r="J112" i="3"/>
  <c r="J106" i="4"/>
  <c r="J115" i="4"/>
  <c r="BK99" i="4"/>
  <c r="BK97" i="5"/>
  <c r="BK106" i="5"/>
  <c r="BK180" i="6"/>
  <c r="J256" i="6"/>
  <c r="BK218" i="6"/>
  <c r="J312" i="7"/>
  <c r="BK117" i="7"/>
  <c r="J123" i="7"/>
  <c r="J177" i="7"/>
  <c r="BK141" i="7"/>
  <c r="J191" i="7"/>
  <c r="BK411" i="7"/>
  <c r="BK383" i="7"/>
  <c r="BK356" i="7"/>
  <c r="J328" i="7"/>
  <c r="BK306" i="7"/>
  <c r="J283" i="7"/>
  <c r="BK391" i="7"/>
  <c r="BK175" i="7"/>
  <c r="J331" i="7"/>
  <c r="BK185" i="7"/>
  <c r="BK167" i="8"/>
  <c r="BK223" i="8"/>
  <c r="BK199" i="8"/>
  <c r="J173" i="8"/>
  <c r="J169" i="2"/>
  <c r="BK659" i="2"/>
  <c r="BK1555" i="2"/>
  <c r="J1476" i="2"/>
  <c r="J1367" i="2"/>
  <c r="J1265" i="2"/>
  <c r="BK1159" i="2"/>
  <c r="J1039" i="2"/>
  <c r="BK996" i="2"/>
  <c r="BK937" i="2"/>
  <c r="BK876" i="2"/>
  <c r="J779" i="2"/>
  <c r="BK377" i="2"/>
  <c r="J330" i="2"/>
  <c r="J254" i="3"/>
  <c r="BK221" i="3"/>
  <c r="BK223" i="3"/>
  <c r="BK278" i="3"/>
  <c r="BK136" i="4"/>
  <c r="BK98" i="4"/>
  <c r="BK120" i="5"/>
  <c r="J152" i="6"/>
  <c r="J227" i="6"/>
  <c r="J241" i="6"/>
  <c r="J305" i="7"/>
  <c r="J229" i="7"/>
  <c r="J268" i="7"/>
  <c r="J436" i="7"/>
  <c r="J269" i="7"/>
  <c r="J251" i="7"/>
  <c r="J227" i="7"/>
  <c r="BK340" i="7"/>
  <c r="BK455" i="7"/>
  <c r="BK218" i="7"/>
  <c r="J121" i="8"/>
  <c r="BK114" i="8"/>
  <c r="BK119" i="8"/>
  <c r="J536" i="2"/>
  <c r="J362" i="2"/>
  <c r="J642" i="2"/>
  <c r="BK1600" i="2"/>
  <c r="BK1484" i="2"/>
  <c r="BK1392" i="2"/>
  <c r="J1321" i="2"/>
  <c r="J1241" i="2"/>
  <c r="J1131" i="2"/>
  <c r="J1018" i="2"/>
  <c r="J929" i="2"/>
  <c r="J843" i="2"/>
  <c r="J737" i="2"/>
  <c r="BK451" i="2"/>
  <c r="BK220" i="2"/>
  <c r="BK193" i="3"/>
  <c r="BK315" i="3"/>
  <c r="BK252" i="3"/>
  <c r="J155" i="3"/>
  <c r="J284" i="3"/>
  <c r="BK153" i="4"/>
  <c r="BK89" i="4"/>
  <c r="J108" i="5"/>
  <c r="BK128" i="5"/>
  <c r="BK231" i="6"/>
  <c r="BK204" i="6"/>
  <c r="J229" i="6"/>
  <c r="BK274" i="6"/>
  <c r="BK250" i="6"/>
  <c r="BK233" i="6"/>
  <c r="BK213" i="6"/>
  <c r="BK188" i="6"/>
  <c r="J272" i="6"/>
  <c r="BK228" i="6"/>
  <c r="BK166" i="6"/>
  <c r="J201" i="6"/>
  <c r="BK256" i="7"/>
  <c r="BK386" i="7"/>
  <c r="J356" i="7"/>
  <c r="BK107" i="7"/>
  <c r="J267" i="7"/>
  <c r="BK404" i="7"/>
  <c r="BK113" i="7"/>
  <c r="BK133" i="7"/>
  <c r="BK205" i="7"/>
  <c r="BK350" i="7"/>
  <c r="BK165" i="7"/>
  <c r="BK230" i="8"/>
  <c r="J170" i="8"/>
  <c r="J142" i="8"/>
  <c r="J251" i="2"/>
  <c r="J610" i="2"/>
  <c r="BK328" i="2"/>
  <c r="BK1593" i="2"/>
  <c r="J1488" i="2"/>
  <c r="BK1409" i="2"/>
  <c r="BK1287" i="2"/>
  <c r="BK1198" i="2"/>
  <c r="J1025" i="2"/>
  <c r="J970" i="2"/>
  <c r="J906" i="2"/>
  <c r="J859" i="2"/>
  <c r="J743" i="2"/>
  <c r="J541" i="2"/>
  <c r="BK230" i="2"/>
  <c r="BK95" i="3"/>
  <c r="BK286" i="3"/>
  <c r="J258" i="3"/>
  <c r="J338" i="3"/>
  <c r="BK227" i="3"/>
  <c r="J260" i="6"/>
  <c r="BK205" i="6"/>
  <c r="BK198" i="6"/>
  <c r="BK197" i="6"/>
  <c r="BK164" i="7"/>
  <c r="J302" i="7"/>
  <c r="BK360" i="7"/>
  <c r="BK148" i="7"/>
  <c r="J330" i="7"/>
  <c r="J383" i="7"/>
  <c r="BK159" i="7"/>
  <c r="J332" i="7"/>
  <c r="BK453" i="7"/>
  <c r="BK206" i="7"/>
  <c r="BK116" i="8"/>
  <c r="J175" i="8"/>
  <c r="J212" i="8"/>
  <c r="J666" i="2"/>
  <c r="BK585" i="2"/>
  <c r="J596" i="2"/>
  <c r="BK1608" i="2"/>
  <c r="J1510" i="2"/>
  <c r="BK1457" i="2"/>
  <c r="J1406" i="2"/>
  <c r="BK1329" i="2"/>
  <c r="J1237" i="2"/>
  <c r="BK1149" i="2"/>
  <c r="BK1039" i="2"/>
  <c r="BK980" i="2"/>
  <c r="BK902" i="2"/>
  <c r="J826" i="2"/>
  <c r="BK666" i="2"/>
  <c r="BK697" i="2"/>
  <c r="J176" i="2"/>
  <c r="J134" i="3"/>
  <c r="BK270" i="3"/>
  <c r="BK307" i="3"/>
  <c r="J94" i="3"/>
  <c r="BK129" i="4"/>
  <c r="J122" i="4"/>
  <c r="BK93" i="4"/>
  <c r="BK94" i="5"/>
  <c r="BK259" i="6"/>
  <c r="BK200" i="6"/>
  <c r="J429" i="7"/>
  <c r="BK224" i="7"/>
  <c r="J376" i="7"/>
  <c r="J290" i="7"/>
  <c r="J100" i="7"/>
  <c r="BK230" i="7"/>
  <c r="BK321" i="7"/>
  <c r="J134" i="7"/>
  <c r="BK190" i="7"/>
  <c r="BK322" i="7"/>
  <c r="J414" i="7"/>
  <c r="J238" i="7"/>
  <c r="BK185" i="8"/>
  <c r="J211" i="8"/>
  <c r="J209" i="8"/>
  <c r="J525" i="2"/>
  <c r="J559" i="2"/>
  <c r="J1512" i="2"/>
  <c r="BK1437" i="2"/>
  <c r="J1370" i="2"/>
  <c r="BK1260" i="2"/>
  <c r="J1128" i="2"/>
  <c r="J1032" i="2"/>
  <c r="BK974" i="2"/>
  <c r="BK890" i="2"/>
  <c r="BK847" i="2"/>
  <c r="J185" i="2"/>
  <c r="BK610" i="2"/>
  <c r="J191" i="3"/>
  <c r="J294" i="3"/>
  <c r="J278" i="3"/>
  <c r="BK205" i="3"/>
  <c r="BK102" i="3"/>
  <c r="J130" i="4"/>
  <c r="BK91" i="4"/>
  <c r="BK118" i="5"/>
  <c r="J115" i="5"/>
  <c r="J237" i="6"/>
  <c r="J199" i="6"/>
  <c r="J186" i="6"/>
  <c r="BK281" i="6"/>
  <c r="J377" i="7"/>
  <c r="BK139" i="7"/>
  <c r="J323" i="7"/>
  <c r="J104" i="7"/>
  <c r="J284" i="7"/>
  <c r="J440" i="7"/>
  <c r="J288" i="7"/>
  <c r="J263" i="7"/>
  <c r="BK184" i="7"/>
  <c r="BK370" i="7"/>
  <c r="BK456" i="7"/>
  <c r="J317" i="7"/>
  <c r="J228" i="8"/>
  <c r="BK129" i="8"/>
  <c r="J158" i="8"/>
  <c r="J176" i="8"/>
  <c r="J427" i="2"/>
  <c r="BK354" i="2"/>
  <c r="J1577" i="2"/>
  <c r="BK1490" i="2"/>
  <c r="J1418" i="2"/>
  <c r="J1359" i="2"/>
  <c r="J1212" i="2"/>
  <c r="J1159" i="2"/>
  <c r="J1011" i="2"/>
  <c r="J966" i="2"/>
  <c r="BK896" i="2"/>
  <c r="BK806" i="2"/>
  <c r="BK465" i="2"/>
  <c r="BK227" i="2"/>
  <c r="J157" i="3"/>
  <c r="J110" i="3"/>
  <c r="J167" i="3"/>
  <c r="BK336" i="3"/>
  <c r="BK256" i="3"/>
  <c r="J159" i="4"/>
  <c r="BK103" i="4"/>
  <c r="BK100" i="4"/>
  <c r="J103" i="5"/>
  <c r="J255" i="6"/>
  <c r="BK190" i="6"/>
  <c r="BK232" i="6"/>
  <c r="J428" i="7"/>
  <c r="BK267" i="7"/>
  <c r="J115" i="7"/>
  <c r="BK219" i="7"/>
  <c r="J347" i="7"/>
  <c r="J439" i="7"/>
  <c r="BK446" i="7"/>
  <c r="BK210" i="7"/>
  <c r="J110" i="7"/>
  <c r="J214" i="7"/>
  <c r="BK373" i="7"/>
  <c r="BK218" i="8"/>
  <c r="J210" i="8"/>
  <c r="J117" i="8"/>
  <c r="J226" i="8"/>
  <c r="BK590" i="2"/>
  <c r="J152" i="2"/>
  <c r="BK331" i="2"/>
  <c r="J1594" i="2"/>
  <c r="J1504" i="2"/>
  <c r="J1459" i="2"/>
  <c r="BK1385" i="2"/>
  <c r="BK1230" i="2"/>
  <c r="J1146" i="2"/>
  <c r="BK978" i="2"/>
  <c r="BK878" i="2"/>
  <c r="J746" i="2"/>
  <c r="BK335" i="2"/>
  <c r="BK143" i="3"/>
  <c r="J317" i="3"/>
  <c r="J229" i="3"/>
  <c r="J241" i="3"/>
  <c r="J118" i="4"/>
  <c r="BK160" i="4"/>
  <c r="J154" i="5"/>
  <c r="BK115" i="5"/>
  <c r="BK243" i="6"/>
  <c r="J281" i="6"/>
  <c r="J239" i="6"/>
  <c r="J271" i="6"/>
  <c r="BK310" i="7"/>
  <c r="BK124" i="7"/>
  <c r="BK121" i="7"/>
  <c r="BK293" i="7"/>
  <c r="BK377" i="7"/>
  <c r="BK389" i="7"/>
  <c r="BK135" i="7"/>
  <c r="BK127" i="7"/>
  <c r="J98" i="7"/>
  <c r="J300" i="7"/>
  <c r="BK234" i="8"/>
  <c r="BK175" i="8"/>
  <c r="J236" i="8"/>
  <c r="BK186" i="8"/>
  <c r="BK639" i="2"/>
  <c r="J702" i="2"/>
  <c r="J1593" i="2"/>
  <c r="BK1504" i="2"/>
  <c r="BK1421" i="2"/>
  <c r="J1383" i="2"/>
  <c r="J1306" i="2"/>
  <c r="J1260" i="2"/>
  <c r="BK1173" i="2"/>
  <c r="J1117" i="2"/>
  <c r="BK1025" i="2"/>
  <c r="J980" i="2"/>
  <c r="BK939" i="2"/>
  <c r="J890" i="2"/>
  <c r="J853" i="2"/>
  <c r="BK758" i="2"/>
  <c r="J267" i="2"/>
  <c r="J649" i="2"/>
  <c r="BK233" i="3"/>
  <c r="J248" i="3"/>
  <c r="J197" i="3"/>
  <c r="J124" i="3"/>
  <c r="J190" i="3"/>
  <c r="J288" i="3"/>
  <c r="BK235" i="3"/>
  <c r="BK159" i="4"/>
  <c r="J148" i="4"/>
  <c r="J89" i="4"/>
  <c r="BK143" i="5"/>
  <c r="J267" i="6"/>
  <c r="BK142" i="6"/>
  <c r="BK97" i="6"/>
  <c r="J349" i="7"/>
  <c r="J141" i="7"/>
  <c r="J287" i="7"/>
  <c r="BK97" i="7"/>
  <c r="J231" i="7"/>
  <c r="J286" i="7"/>
  <c r="J413" i="7"/>
  <c r="J395" i="7"/>
  <c r="BK364" i="7"/>
  <c r="BK334" i="7"/>
  <c r="J307" i="7"/>
  <c r="J292" i="7"/>
  <c r="J431" i="7"/>
  <c r="J446" i="7"/>
  <c r="BK239" i="8"/>
  <c r="J200" i="8"/>
  <c r="J113" i="8"/>
  <c r="J183" i="8"/>
  <c r="BK480" i="2"/>
  <c r="BK369" i="2"/>
  <c r="J1526" i="2"/>
  <c r="J1465" i="2"/>
  <c r="BK1394" i="2"/>
  <c r="BK1284" i="2"/>
  <c r="J1208" i="2"/>
  <c r="BK1131" i="2"/>
  <c r="BK1002" i="2"/>
  <c r="BK945" i="2"/>
  <c r="BK882" i="2"/>
  <c r="J810" i="2"/>
  <c r="BK571" i="2"/>
  <c r="J216" i="2"/>
  <c r="J292" i="3"/>
  <c r="BK225" i="3"/>
  <c r="J309" i="3"/>
  <c r="J320" i="3"/>
  <c r="BK152" i="4"/>
  <c r="BK139" i="4"/>
  <c r="BK92" i="4"/>
  <c r="BK154" i="5"/>
  <c r="BK96" i="5"/>
  <c r="BK178" i="6"/>
  <c r="BK182" i="6"/>
  <c r="BK245" i="6"/>
  <c r="J217" i="7"/>
  <c r="J394" i="7"/>
  <c r="J408" i="7"/>
  <c r="J211" i="7"/>
  <c r="J230" i="7"/>
  <c r="BK262" i="7"/>
  <c r="BK395" i="7"/>
  <c r="J167" i="7"/>
  <c r="BK279" i="7"/>
  <c r="J107" i="7"/>
  <c r="BK139" i="8"/>
  <c r="BK191" i="8"/>
  <c r="J188" i="8"/>
  <c r="BK204" i="2"/>
  <c r="J165" i="2"/>
  <c r="BK580" i="2"/>
  <c r="J1566" i="2"/>
  <c r="J1508" i="2"/>
  <c r="J1449" i="2"/>
  <c r="J1378" i="2"/>
  <c r="J1270" i="2"/>
  <c r="BK1184" i="2"/>
  <c r="BK1078" i="2"/>
  <c r="BK966" i="2"/>
  <c r="J913" i="2"/>
  <c r="BK863" i="2"/>
  <c r="BK724" i="2"/>
  <c r="BK294" i="2"/>
  <c r="J286" i="3"/>
  <c r="BK139" i="3"/>
  <c r="BK201" i="3"/>
  <c r="J295" i="3"/>
  <c r="BK262" i="3"/>
  <c r="BK154" i="4"/>
  <c r="J142" i="4"/>
  <c r="BK104" i="4"/>
  <c r="BK153" i="5"/>
  <c r="BK131" i="5"/>
  <c r="BK279" i="6"/>
  <c r="J172" i="6"/>
  <c r="BK146" i="6"/>
  <c r="J279" i="6"/>
  <c r="BK257" i="6"/>
  <c r="J240" i="6"/>
  <c r="J217" i="6"/>
  <c r="BK148" i="6"/>
  <c r="J263" i="6"/>
  <c r="BK195" i="6"/>
  <c r="J231" i="6"/>
  <c r="J278" i="7"/>
  <c r="BK111" i="7"/>
  <c r="J176" i="7"/>
  <c r="J153" i="7"/>
  <c r="BK207" i="7"/>
  <c r="J207" i="7"/>
  <c r="BK417" i="7"/>
  <c r="J132" i="7"/>
  <c r="BK302" i="7"/>
  <c r="J224" i="8"/>
  <c r="BK196" i="8"/>
  <c r="BK189" i="8"/>
  <c r="J194" i="8"/>
  <c r="J580" i="2"/>
  <c r="BK185" i="2"/>
  <c r="BK495" i="2"/>
  <c r="BK1506" i="2"/>
  <c r="BK1449" i="2"/>
  <c r="J1390" i="2"/>
  <c r="J1302" i="2"/>
  <c r="J1170" i="2"/>
  <c r="BK1012" i="2"/>
  <c r="BK949" i="2"/>
  <c r="BK892" i="2"/>
  <c r="J730" i="2"/>
  <c r="J690" i="2"/>
  <c r="J336" i="3"/>
  <c r="J237" i="3"/>
  <c r="BK195" i="3"/>
  <c r="BK177" i="3"/>
  <c r="BK97" i="3"/>
  <c r="J106" i="3"/>
  <c r="J114" i="4"/>
  <c r="BK116" i="4"/>
  <c r="BK123" i="4"/>
  <c r="BK130" i="4"/>
  <c r="BK156" i="4"/>
  <c r="J104" i="4"/>
  <c r="BK119" i="4"/>
  <c r="J98" i="4"/>
  <c r="BK128" i="4"/>
  <c r="J148" i="5"/>
  <c r="J137" i="5"/>
  <c r="BK149" i="5"/>
  <c r="J160" i="6"/>
  <c r="J195" i="6"/>
  <c r="BK152" i="6"/>
  <c r="J225" i="6"/>
  <c r="BK199" i="7"/>
  <c r="J374" i="7"/>
  <c r="J392" i="7"/>
  <c r="J128" i="7"/>
  <c r="J308" i="7"/>
  <c r="J353" i="7"/>
  <c r="J121" i="7"/>
  <c r="BK140" i="7"/>
  <c r="J246" i="7"/>
  <c r="BK422" i="7"/>
  <c r="BK153" i="7"/>
  <c r="J202" i="8"/>
  <c r="BK181" i="8"/>
  <c r="BK228" i="8"/>
  <c r="BK158" i="8"/>
  <c r="BK330" i="2"/>
  <c r="J501" i="2"/>
  <c r="BK1585" i="2"/>
  <c r="BK1494" i="2"/>
  <c r="BK1441" i="2"/>
  <c r="J1392" i="2"/>
  <c r="J1271" i="2"/>
  <c r="BK1135" i="2"/>
  <c r="J1006" i="2"/>
  <c r="BK943" i="2"/>
  <c r="BK858" i="2"/>
  <c r="BK737" i="2"/>
  <c r="J571" i="2"/>
  <c r="J303" i="2"/>
  <c r="J239" i="3"/>
  <c r="BK320" i="3"/>
  <c r="J215" i="3"/>
  <c r="J280" i="3"/>
  <c r="BK105" i="4"/>
  <c r="BK149" i="4"/>
  <c r="J152" i="5"/>
  <c r="BK132" i="5"/>
  <c r="BK154" i="6"/>
  <c r="BK216" i="6"/>
  <c r="BK280" i="6"/>
  <c r="BK372" i="7"/>
  <c r="J173" i="7"/>
  <c r="BK327" i="7"/>
  <c r="J161" i="7"/>
  <c r="J249" i="7"/>
  <c r="BK349" i="7"/>
  <c r="BK362" i="7"/>
  <c r="BK151" i="7"/>
  <c r="J425" i="7"/>
  <c r="BK183" i="7"/>
  <c r="BK393" i="7"/>
  <c r="BK211" i="7"/>
  <c r="BK142" i="8"/>
  <c r="J165" i="8"/>
  <c r="BK169" i="8"/>
  <c r="BK168" i="8"/>
  <c r="J180" i="2"/>
  <c r="BK251" i="2"/>
  <c r="J350" i="2"/>
  <c r="J1573" i="2"/>
  <c r="J1498" i="2"/>
  <c r="J1421" i="2"/>
  <c r="BK1348" i="2"/>
  <c r="BK1245" i="2"/>
  <c r="BK1138" i="2"/>
  <c r="J1061" i="2"/>
  <c r="J941" i="2"/>
  <c r="BK865" i="2"/>
  <c r="BK783" i="2"/>
  <c r="J394" i="2"/>
  <c r="J131" i="2"/>
  <c r="J245" i="3"/>
  <c r="BK106" i="3"/>
  <c r="J247" i="3"/>
  <c r="J225" i="3"/>
  <c r="J160" i="4"/>
  <c r="BK131" i="4"/>
  <c r="J131" i="5"/>
  <c r="BK104" i="5"/>
  <c r="J116" i="6"/>
  <c r="J235" i="6"/>
  <c r="J247" i="6"/>
  <c r="J212" i="7"/>
  <c r="J401" i="7"/>
  <c r="BK194" i="7"/>
  <c r="J243" i="7"/>
  <c r="J411" i="7"/>
  <c r="BK223" i="7"/>
  <c r="BK392" i="7"/>
  <c r="BK149" i="7"/>
  <c r="BK95" i="7"/>
  <c r="BK241" i="7"/>
  <c r="J432" i="7"/>
  <c r="J241" i="7"/>
  <c r="BK224" i="8"/>
  <c r="J182" i="8"/>
  <c r="J201" i="8"/>
  <c r="J585" i="2"/>
  <c r="J326" i="2"/>
  <c r="BK373" i="2"/>
  <c r="BK1532" i="2"/>
  <c r="J1443" i="2"/>
  <c r="BK1398" i="2"/>
  <c r="J1328" i="2"/>
  <c r="BK1261" i="2"/>
  <c r="J1135" i="2"/>
  <c r="BK1029" i="2"/>
  <c r="J974" i="2"/>
  <c r="BK911" i="2"/>
  <c r="BK829" i="2"/>
  <c r="J734" i="2"/>
  <c r="BK173" i="2"/>
  <c r="BK574" i="2"/>
  <c r="J299" i="3"/>
  <c r="J177" i="3"/>
  <c r="J266" i="3"/>
  <c r="BK184" i="3"/>
  <c r="J130" i="3"/>
  <c r="BK142" i="4"/>
  <c r="BK141" i="4"/>
  <c r="J117" i="5"/>
  <c r="J130" i="5"/>
  <c r="BK121" i="5"/>
  <c r="BK267" i="6"/>
  <c r="BK138" i="6"/>
  <c r="BK241" i="6"/>
  <c r="BK341" i="7"/>
  <c r="BK415" i="7"/>
  <c r="J112" i="7"/>
  <c r="J194" i="7"/>
  <c r="J199" i="7"/>
  <c r="J266" i="7"/>
  <c r="BK445" i="7"/>
  <c r="J415" i="7"/>
  <c r="J190" i="7"/>
  <c r="BK240" i="7"/>
  <c r="BK159" i="8"/>
  <c r="BK188" i="8"/>
  <c r="J230" i="8"/>
  <c r="BK125" i="8"/>
  <c r="BK577" i="2"/>
  <c r="BK245" i="2"/>
  <c r="BK146" i="2"/>
  <c r="J1520" i="2"/>
  <c r="BK1431" i="2"/>
  <c r="J1377" i="2"/>
  <c r="J1277" i="2"/>
  <c r="BK1176" i="2"/>
  <c r="BK1061" i="2"/>
  <c r="BK1013" i="2"/>
  <c r="J949" i="2"/>
  <c r="BK900" i="2"/>
  <c r="J813" i="2"/>
  <c r="BK254" i="2"/>
  <c r="BK621" i="2"/>
  <c r="BK305" i="3"/>
  <c r="J169" i="3"/>
  <c r="BK266" i="3"/>
  <c r="BK215" i="3"/>
  <c r="J105" i="4"/>
  <c r="BK137" i="4"/>
  <c r="BK125" i="5"/>
  <c r="BK103" i="5"/>
  <c r="J214" i="6"/>
  <c r="BK100" i="6"/>
  <c r="BK211" i="6"/>
  <c r="BK110" i="6"/>
  <c r="BK444" i="7"/>
  <c r="BK226" i="7"/>
  <c r="J378" i="7"/>
  <c r="BK408" i="7"/>
  <c r="J240" i="7"/>
  <c r="BK313" i="7"/>
  <c r="J355" i="7"/>
  <c r="BK154" i="7"/>
  <c r="BK171" i="7"/>
  <c r="J219" i="7"/>
  <c r="J457" i="7"/>
  <c r="BK189" i="7"/>
  <c r="J143" i="8"/>
  <c r="BK213" i="8"/>
  <c r="BK145" i="8"/>
  <c r="BK274" i="2"/>
  <c r="J413" i="2"/>
  <c r="J230" i="2"/>
  <c r="BK1512" i="2"/>
  <c r="BK1447" i="2"/>
  <c r="BK1400" i="2"/>
  <c r="BK1309" i="2"/>
  <c r="BK1241" i="2"/>
  <c r="J1153" i="2"/>
  <c r="J1043" i="2"/>
  <c r="BK972" i="2"/>
  <c r="J911" i="2"/>
  <c r="BK813" i="2"/>
  <c r="BK727" i="2"/>
  <c r="BK180" i="2"/>
  <c r="BK318" i="3"/>
  <c r="J233" i="3"/>
  <c r="BK213" i="3"/>
  <c r="BK141" i="3"/>
  <c r="BK245" i="3"/>
  <c r="J158" i="4"/>
  <c r="BK96" i="4"/>
  <c r="J136" i="4"/>
  <c r="J153" i="5"/>
  <c r="J122" i="5"/>
  <c r="BK278" i="6"/>
  <c r="J146" i="6"/>
  <c r="J252" i="6"/>
  <c r="BK260" i="7"/>
  <c r="J344" i="7"/>
  <c r="J373" i="7"/>
  <c r="J133" i="7"/>
  <c r="BK303" i="7"/>
  <c r="BK423" i="7"/>
  <c r="BK429" i="7"/>
  <c r="J404" i="7"/>
  <c r="BK375" i="7"/>
  <c r="BK353" i="7"/>
  <c r="BK323" i="7"/>
  <c r="J294" i="7"/>
  <c r="J215" i="7"/>
  <c r="J210" i="7"/>
  <c r="BK454" i="7"/>
  <c r="J225" i="7"/>
  <c r="BK219" i="8"/>
  <c r="J178" i="8"/>
  <c r="J159" i="8"/>
  <c r="J652" i="2"/>
  <c r="BK431" i="2"/>
  <c r="J122" i="2"/>
  <c r="BK1573" i="2"/>
  <c r="BK1492" i="2"/>
  <c r="J1427" i="2"/>
  <c r="BK1344" i="2"/>
  <c r="BK1220" i="2"/>
  <c r="J1149" i="2"/>
  <c r="BK1016" i="2"/>
  <c r="J976" i="2"/>
  <c r="J892" i="2"/>
  <c r="J834" i="2"/>
  <c r="BK160" i="2"/>
  <c r="BK633" i="2"/>
  <c r="J114" i="3"/>
  <c r="J186" i="3"/>
  <c r="J243" i="3"/>
  <c r="J97" i="3"/>
  <c r="BK155" i="4"/>
  <c r="J123" i="4"/>
  <c r="J147" i="5"/>
  <c r="J101" i="5"/>
  <c r="BK106" i="6"/>
  <c r="BK116" i="6"/>
  <c r="BK437" i="7"/>
  <c r="J421" i="7"/>
  <c r="J102" i="7"/>
  <c r="J165" i="7"/>
  <c r="J321" i="7"/>
  <c r="BK118" i="7"/>
  <c r="J364" i="7"/>
  <c r="BK146" i="7"/>
  <c r="BK382" i="7"/>
  <c r="BK173" i="8"/>
  <c r="J150" i="8"/>
  <c r="BK120" i="8"/>
  <c r="BK148" i="8"/>
  <c r="BK165" i="2"/>
  <c r="J480" i="2"/>
  <c r="BK1577" i="2"/>
  <c r="J1494" i="2"/>
  <c r="BK1439" i="2"/>
  <c r="J1361" i="2"/>
  <c r="J1050" i="2"/>
  <c r="BK984" i="2"/>
  <c r="J921" i="2"/>
  <c r="BK853" i="2"/>
  <c r="BK746" i="2"/>
  <c r="BK176" i="2"/>
  <c r="J693" i="2"/>
  <c r="J322" i="3"/>
  <c r="J227" i="3"/>
  <c r="J211" i="3"/>
  <c r="J179" i="3"/>
  <c r="J103" i="3"/>
  <c r="BK101" i="4"/>
  <c r="J109" i="4"/>
  <c r="BK90" i="4"/>
  <c r="BK147" i="5"/>
  <c r="BK134" i="5"/>
  <c r="J208" i="6"/>
  <c r="J216" i="6"/>
  <c r="BK112" i="6"/>
  <c r="BK273" i="6"/>
  <c r="J243" i="6"/>
  <c r="J221" i="6"/>
  <c r="J138" i="6"/>
  <c r="BK261" i="6"/>
  <c r="J226" i="6"/>
  <c r="BK236" i="6"/>
  <c r="BK134" i="6"/>
  <c r="BK202" i="7"/>
  <c r="J343" i="7"/>
  <c r="BK99" i="7"/>
  <c r="J216" i="7"/>
  <c r="J319" i="7"/>
  <c r="J445" i="7"/>
  <c r="J198" i="7"/>
  <c r="BK317" i="7"/>
  <c r="J450" i="7"/>
  <c r="BK217" i="7"/>
  <c r="BK136" i="8"/>
  <c r="J233" i="8"/>
  <c r="J216" i="8"/>
  <c r="J676" i="2"/>
  <c r="J288" i="2"/>
  <c r="J503" i="2"/>
  <c r="BK1524" i="2"/>
  <c r="J1441" i="2"/>
  <c r="BK1379" i="2"/>
  <c r="BK1265" i="2"/>
  <c r="J1184" i="2"/>
  <c r="J1081" i="2"/>
  <c r="BK1008" i="2"/>
  <c r="BK941" i="2"/>
  <c r="J886" i="2"/>
  <c r="J787" i="2"/>
  <c r="J630" i="2"/>
  <c r="J670" i="2"/>
  <c r="J301" i="3"/>
  <c r="J98" i="3"/>
  <c r="BK332" i="3"/>
  <c r="BK132" i="3"/>
  <c r="J262" i="3"/>
  <c r="BK152" i="5"/>
  <c r="BK112" i="5"/>
  <c r="BK170" i="6"/>
  <c r="J274" i="6"/>
  <c r="BK237" i="6"/>
  <c r="J357" i="7"/>
  <c r="BK129" i="7"/>
  <c r="BK254" i="7"/>
  <c r="J442" i="7"/>
  <c r="J200" i="7"/>
  <c r="J178" i="7"/>
  <c r="BK441" i="7"/>
  <c r="BK134" i="7"/>
  <c r="BK229" i="7"/>
  <c r="J193" i="8"/>
  <c r="J195" i="8"/>
  <c r="J192" i="8"/>
  <c r="J623" i="2"/>
  <c r="J224" i="2"/>
  <c r="J227" i="2"/>
  <c r="BK1522" i="2"/>
  <c r="J1467" i="2"/>
  <c r="BK1396" i="2"/>
  <c r="J1307" i="2"/>
  <c r="BK1208" i="2"/>
  <c r="BK1120" i="2"/>
  <c r="BK1014" i="2"/>
  <c r="J951" i="2"/>
  <c r="BK886" i="2"/>
  <c r="BK776" i="2"/>
  <c r="J441" i="2"/>
  <c r="BK603" i="2"/>
  <c r="J101" i="3"/>
  <c r="J221" i="3"/>
  <c r="BK186" i="3"/>
  <c r="BK199" i="3"/>
  <c r="J144" i="4"/>
  <c r="J101" i="4"/>
  <c r="BK142" i="5"/>
  <c r="BK137" i="5"/>
  <c r="J182" i="6"/>
  <c r="J266" i="6"/>
  <c r="J110" i="6"/>
  <c r="BK258" i="7"/>
  <c r="BK412" i="7"/>
  <c r="J118" i="7"/>
  <c r="J403" i="7"/>
  <c r="BK398" i="7"/>
  <c r="J260" i="7"/>
  <c r="BK255" i="7"/>
  <c r="J435" i="7"/>
  <c r="BK181" i="7"/>
  <c r="J110" i="8"/>
  <c r="BK176" i="8"/>
  <c r="J130" i="8"/>
  <c r="J574" i="2"/>
  <c r="BK596" i="2"/>
  <c r="BK403" i="2"/>
  <c r="J1585" i="2"/>
  <c r="BK1480" i="2"/>
  <c r="BK1429" i="2"/>
  <c r="BK1306" i="2"/>
  <c r="BK1205" i="2"/>
  <c r="BK1081" i="2"/>
  <c r="BK1010" i="2"/>
  <c r="J968" i="2"/>
  <c r="J915" i="2"/>
  <c r="BK772" i="2"/>
  <c r="BK259" i="2"/>
  <c r="BK441" i="2"/>
  <c r="J231" i="3"/>
  <c r="J118" i="3"/>
  <c r="BK151" i="3"/>
  <c r="J175" i="3"/>
  <c r="BK99" i="3"/>
  <c r="J137" i="4"/>
  <c r="J97" i="4"/>
  <c r="J127" i="5"/>
  <c r="J180" i="6"/>
  <c r="J97" i="6"/>
  <c r="J142" i="6"/>
  <c r="BK414" i="7"/>
  <c r="J257" i="7"/>
  <c r="J170" i="7"/>
  <c r="BK160" i="7"/>
  <c r="BK448" i="7"/>
  <c r="BK173" i="7"/>
  <c r="J138" i="7"/>
  <c r="J168" i="7"/>
  <c r="J369" i="7"/>
  <c r="J226" i="7"/>
  <c r="J155" i="8"/>
  <c r="BK241" i="8"/>
  <c r="BK236" i="8"/>
  <c r="BK713" i="2"/>
  <c r="J137" i="2"/>
  <c r="BK635" i="2"/>
  <c r="J195" i="2"/>
  <c r="J1545" i="2"/>
  <c r="BK1473" i="2"/>
  <c r="J1407" i="2"/>
  <c r="J1287" i="2"/>
  <c r="BK1187" i="2"/>
  <c r="BK1096" i="2"/>
  <c r="J984" i="2"/>
  <c r="J904" i="2"/>
  <c r="J863" i="2"/>
  <c r="J639" i="2"/>
  <c r="J140" i="2"/>
  <c r="BK334" i="3"/>
  <c r="BK246" i="3"/>
  <c r="J328" i="3"/>
  <c r="J332" i="3"/>
  <c r="BK161" i="4"/>
  <c r="BK95" i="4"/>
  <c r="J155" i="4"/>
  <c r="J129" i="5"/>
  <c r="BK150" i="5"/>
  <c r="BK160" i="6"/>
  <c r="BK247" i="6"/>
  <c r="J118" i="6"/>
  <c r="J187" i="7"/>
  <c r="BK342" i="7"/>
  <c r="BK299" i="7"/>
  <c r="BK335" i="7"/>
  <c r="J139" i="7"/>
  <c r="BK234" i="7"/>
  <c r="J255" i="7"/>
  <c r="BK354" i="7"/>
  <c r="BK459" i="7"/>
  <c r="J345" i="7"/>
  <c r="BK217" i="8"/>
  <c r="BK153" i="8"/>
  <c r="BK155" i="8"/>
  <c r="J179" i="8"/>
  <c r="J245" i="2"/>
  <c r="J377" i="2"/>
  <c r="J529" i="2"/>
  <c r="J1555" i="2"/>
  <c r="J1484" i="2"/>
  <c r="J1408" i="2"/>
  <c r="J1348" i="2"/>
  <c r="BK1253" i="2"/>
  <c r="J1156" i="2"/>
  <c r="J1010" i="2"/>
  <c r="J957" i="2"/>
  <c r="J894" i="2"/>
  <c r="BK789" i="2"/>
  <c r="J551" i="2"/>
  <c r="J686" i="2"/>
  <c r="J252" i="3"/>
  <c r="BK183" i="3"/>
  <c r="J149" i="3"/>
  <c r="J124" i="4"/>
  <c r="BK140" i="4"/>
  <c r="BK112" i="4"/>
  <c r="BK138" i="5"/>
  <c r="BK239" i="6"/>
  <c r="BK144" i="6"/>
  <c r="BK196" i="6"/>
  <c r="J124" i="6"/>
  <c r="J170" i="6"/>
  <c r="BK295" i="7"/>
  <c r="J303" i="7"/>
  <c r="J335" i="7"/>
  <c r="BK430" i="7"/>
  <c r="BK208" i="7"/>
  <c r="J259" i="7"/>
  <c r="J97" i="7"/>
  <c r="BK363" i="7"/>
  <c r="BK126" i="7"/>
  <c r="J360" i="7"/>
  <c r="BK156" i="7"/>
  <c r="J207" i="8"/>
  <c r="BK232" i="8"/>
  <c r="T215" i="2" l="1"/>
  <c r="P450" i="2"/>
  <c r="T745" i="2"/>
  <c r="BK908" i="2"/>
  <c r="J908" i="2" s="1"/>
  <c r="J76" i="2" s="1"/>
  <c r="BK1123" i="2"/>
  <c r="J1123" i="2" s="1"/>
  <c r="J80" i="2" s="1"/>
  <c r="BK1274" i="2"/>
  <c r="J1274" i="2"/>
  <c r="J81" i="2" s="1"/>
  <c r="BK1327" i="2"/>
  <c r="J1327" i="2" s="1"/>
  <c r="J83" i="2" s="1"/>
  <c r="BK1413" i="2"/>
  <c r="J1413" i="2" s="1"/>
  <c r="J85" i="2" s="1"/>
  <c r="BK1475" i="2"/>
  <c r="J1475" i="2" s="1"/>
  <c r="J87" i="2" s="1"/>
  <c r="BK1537" i="2"/>
  <c r="J1537" i="2"/>
  <c r="J88" i="2" s="1"/>
  <c r="BK1576" i="2"/>
  <c r="J1576" i="2"/>
  <c r="J90" i="2"/>
  <c r="BK1590" i="2"/>
  <c r="J1590" i="2"/>
  <c r="J93" i="2" s="1"/>
  <c r="R1599" i="2"/>
  <c r="T194" i="3"/>
  <c r="R298" i="3"/>
  <c r="P87" i="4"/>
  <c r="P86" i="4" s="1"/>
  <c r="AU58" i="1" s="1"/>
  <c r="P92" i="5"/>
  <c r="BK109" i="5"/>
  <c r="J109" i="5"/>
  <c r="J66" i="5" s="1"/>
  <c r="P145" i="5"/>
  <c r="BK96" i="6"/>
  <c r="J96" i="6" s="1"/>
  <c r="J64" i="6" s="1"/>
  <c r="T129" i="6"/>
  <c r="T155" i="6"/>
  <c r="P242" i="6"/>
  <c r="R258" i="6"/>
  <c r="R275" i="6"/>
  <c r="P145" i="7"/>
  <c r="T250" i="7"/>
  <c r="T271" i="7"/>
  <c r="P366" i="7"/>
  <c r="T396" i="7"/>
  <c r="BK215" i="2"/>
  <c r="J215" i="2" s="1"/>
  <c r="J66" i="2" s="1"/>
  <c r="R450" i="2"/>
  <c r="BK745" i="2"/>
  <c r="J745" i="2" s="1"/>
  <c r="J71" i="2" s="1"/>
  <c r="BK860" i="2"/>
  <c r="J860" i="2"/>
  <c r="J72" i="2" s="1"/>
  <c r="T869" i="2"/>
  <c r="P1017" i="2"/>
  <c r="R1017" i="2"/>
  <c r="P1056" i="2"/>
  <c r="R1280" i="2"/>
  <c r="P1382" i="2"/>
  <c r="T1424" i="2"/>
  <c r="P1544" i="2"/>
  <c r="T1581" i="2"/>
  <c r="R91" i="3"/>
  <c r="R194" i="3"/>
  <c r="T298" i="3"/>
  <c r="R87" i="4"/>
  <c r="R86" i="4"/>
  <c r="T92" i="5"/>
  <c r="T109" i="5"/>
  <c r="R145" i="5"/>
  <c r="P101" i="6"/>
  <c r="T192" i="6"/>
  <c r="R246" i="6"/>
  <c r="P268" i="6"/>
  <c r="T94" i="7"/>
  <c r="P271" i="7"/>
  <c r="P215" i="2"/>
  <c r="T450" i="2"/>
  <c r="P745" i="2"/>
  <c r="R860" i="2"/>
  <c r="T908" i="2"/>
  <c r="T1017" i="2"/>
  <c r="T1056" i="2"/>
  <c r="T1280" i="2"/>
  <c r="T1382" i="2"/>
  <c r="T1413" i="2"/>
  <c r="P1475" i="2"/>
  <c r="P1537" i="2"/>
  <c r="P1576" i="2"/>
  <c r="P1590" i="2"/>
  <c r="BK1599" i="2"/>
  <c r="J1599" i="2"/>
  <c r="J95" i="2" s="1"/>
  <c r="P91" i="3"/>
  <c r="BK109" i="3"/>
  <c r="J109" i="3" s="1"/>
  <c r="J65" i="3" s="1"/>
  <c r="BK319" i="3"/>
  <c r="J319" i="3"/>
  <c r="J68" i="3"/>
  <c r="BK92" i="5"/>
  <c r="J92" i="5" s="1"/>
  <c r="J64" i="5" s="1"/>
  <c r="T100" i="5"/>
  <c r="BK133" i="5"/>
  <c r="J133" i="5"/>
  <c r="J67" i="5"/>
  <c r="P151" i="5"/>
  <c r="T96" i="6"/>
  <c r="BK129" i="6"/>
  <c r="J129" i="6"/>
  <c r="J66" i="6" s="1"/>
  <c r="BK155" i="6"/>
  <c r="J155" i="6"/>
  <c r="J67" i="6"/>
  <c r="BK246" i="6"/>
  <c r="J246" i="6" s="1"/>
  <c r="J70" i="6" s="1"/>
  <c r="BK268" i="6"/>
  <c r="J268" i="6" s="1"/>
  <c r="J72" i="6" s="1"/>
  <c r="T145" i="7"/>
  <c r="T309" i="7"/>
  <c r="R366" i="7"/>
  <c r="BK379" i="7"/>
  <c r="J379" i="7" s="1"/>
  <c r="J70" i="7" s="1"/>
  <c r="R379" i="7"/>
  <c r="T121" i="2"/>
  <c r="R334" i="2"/>
  <c r="T558" i="2"/>
  <c r="T736" i="2"/>
  <c r="P860" i="2"/>
  <c r="BK959" i="2"/>
  <c r="J959" i="2"/>
  <c r="J77" i="2" s="1"/>
  <c r="R1056" i="2"/>
  <c r="BK1280" i="2"/>
  <c r="J1280" i="2"/>
  <c r="J82" i="2" s="1"/>
  <c r="BK1382" i="2"/>
  <c r="J1382" i="2" s="1"/>
  <c r="J84" i="2" s="1"/>
  <c r="P1413" i="2"/>
  <c r="T1475" i="2"/>
  <c r="T1537" i="2"/>
  <c r="T1576" i="2"/>
  <c r="R1590" i="2"/>
  <c r="R1589" i="2" s="1"/>
  <c r="P1599" i="2"/>
  <c r="BK91" i="3"/>
  <c r="J91" i="3" s="1"/>
  <c r="J64" i="3" s="1"/>
  <c r="T109" i="3"/>
  <c r="R319" i="3"/>
  <c r="P109" i="5"/>
  <c r="BK145" i="5"/>
  <c r="J145" i="5" s="1"/>
  <c r="J68" i="5" s="1"/>
  <c r="R101" i="6"/>
  <c r="R192" i="6"/>
  <c r="P246" i="6"/>
  <c r="T268" i="6"/>
  <c r="P94" i="7"/>
  <c r="BK250" i="7"/>
  <c r="J250" i="7" s="1"/>
  <c r="J66" i="7" s="1"/>
  <c r="P309" i="7"/>
  <c r="P396" i="7"/>
  <c r="BK112" i="8"/>
  <c r="J112" i="8" s="1"/>
  <c r="J66" i="8" s="1"/>
  <c r="R127" i="8"/>
  <c r="R141" i="8"/>
  <c r="T157" i="8"/>
  <c r="P163" i="8"/>
  <c r="T166" i="8"/>
  <c r="BK121" i="2"/>
  <c r="J121" i="2" s="1"/>
  <c r="J65" i="2" s="1"/>
  <c r="BK334" i="2"/>
  <c r="J334" i="2" s="1"/>
  <c r="J67" i="2" s="1"/>
  <c r="P558" i="2"/>
  <c r="P736" i="2"/>
  <c r="R869" i="2"/>
  <c r="R959" i="2"/>
  <c r="T959" i="2"/>
  <c r="P1123" i="2"/>
  <c r="P1274" i="2"/>
  <c r="P1327" i="2"/>
  <c r="BK1424" i="2"/>
  <c r="J1424" i="2" s="1"/>
  <c r="J86" i="2" s="1"/>
  <c r="BK1544" i="2"/>
  <c r="J1544" i="2" s="1"/>
  <c r="J89" i="2" s="1"/>
  <c r="BK1581" i="2"/>
  <c r="J1581" i="2"/>
  <c r="J91" i="2"/>
  <c r="T91" i="3"/>
  <c r="R109" i="3"/>
  <c r="T319" i="3"/>
  <c r="R100" i="5"/>
  <c r="P133" i="5"/>
  <c r="T151" i="5"/>
  <c r="R96" i="6"/>
  <c r="R129" i="6"/>
  <c r="P155" i="6"/>
  <c r="BK242" i="6"/>
  <c r="J242" i="6" s="1"/>
  <c r="J69" i="6" s="1"/>
  <c r="BK258" i="6"/>
  <c r="J258" i="6" s="1"/>
  <c r="J71" i="6" s="1"/>
  <c r="P275" i="6"/>
  <c r="BK145" i="7"/>
  <c r="J145" i="7" s="1"/>
  <c r="J65" i="7" s="1"/>
  <c r="R250" i="7"/>
  <c r="R271" i="7"/>
  <c r="BK366" i="7"/>
  <c r="J366" i="7"/>
  <c r="J69" i="7"/>
  <c r="R396" i="7"/>
  <c r="T135" i="8"/>
  <c r="P141" i="8"/>
  <c r="BK157" i="8"/>
  <c r="J157" i="8"/>
  <c r="J78" i="8" s="1"/>
  <c r="P166" i="8"/>
  <c r="R198" i="8"/>
  <c r="P121" i="2"/>
  <c r="T334" i="2"/>
  <c r="BK558" i="2"/>
  <c r="J558" i="2" s="1"/>
  <c r="J69" i="2" s="1"/>
  <c r="BK736" i="2"/>
  <c r="J736" i="2"/>
  <c r="J70" i="2"/>
  <c r="BK869" i="2"/>
  <c r="J869" i="2" s="1"/>
  <c r="J75" i="2" s="1"/>
  <c r="R908" i="2"/>
  <c r="T1123" i="2"/>
  <c r="T1274" i="2"/>
  <c r="R1327" i="2"/>
  <c r="P1424" i="2"/>
  <c r="R1544" i="2"/>
  <c r="R1581" i="2"/>
  <c r="P109" i="3"/>
  <c r="P319" i="3"/>
  <c r="P100" i="5"/>
  <c r="T133" i="5"/>
  <c r="R151" i="5"/>
  <c r="P96" i="6"/>
  <c r="P129" i="6"/>
  <c r="R155" i="6"/>
  <c r="T242" i="6"/>
  <c r="T258" i="6"/>
  <c r="T275" i="6"/>
  <c r="R94" i="7"/>
  <c r="P250" i="7"/>
  <c r="BK309" i="7"/>
  <c r="J309" i="7"/>
  <c r="J68" i="7" s="1"/>
  <c r="T366" i="7"/>
  <c r="P379" i="7"/>
  <c r="T379" i="7"/>
  <c r="T112" i="8"/>
  <c r="BK127" i="8"/>
  <c r="J127" i="8"/>
  <c r="J68" i="8"/>
  <c r="P135" i="8"/>
  <c r="T141" i="8"/>
  <c r="BK163" i="8"/>
  <c r="J163" i="8"/>
  <c r="J80" i="8" s="1"/>
  <c r="R163" i="8"/>
  <c r="T163" i="8"/>
  <c r="P198" i="8"/>
  <c r="T220" i="8"/>
  <c r="R215" i="2"/>
  <c r="BK450" i="2"/>
  <c r="J450" i="2" s="1"/>
  <c r="J68" i="2" s="1"/>
  <c r="R745" i="2"/>
  <c r="T860" i="2"/>
  <c r="P908" i="2"/>
  <c r="BK1056" i="2"/>
  <c r="J1056" i="2"/>
  <c r="J79" i="2" s="1"/>
  <c r="P1280" i="2"/>
  <c r="R1382" i="2"/>
  <c r="R1413" i="2"/>
  <c r="R1475" i="2"/>
  <c r="R1537" i="2"/>
  <c r="R1576" i="2"/>
  <c r="T1590" i="2"/>
  <c r="T1599" i="2"/>
  <c r="BK194" i="3"/>
  <c r="J194" i="3" s="1"/>
  <c r="J66" i="3" s="1"/>
  <c r="BK298" i="3"/>
  <c r="J298" i="3"/>
  <c r="J67" i="3" s="1"/>
  <c r="BK87" i="4"/>
  <c r="J87" i="4" s="1"/>
  <c r="J64" i="4" s="1"/>
  <c r="BK100" i="5"/>
  <c r="J100" i="5"/>
  <c r="J65" i="5"/>
  <c r="R133" i="5"/>
  <c r="BK151" i="5"/>
  <c r="J151" i="5"/>
  <c r="J69" i="5" s="1"/>
  <c r="BK101" i="6"/>
  <c r="J101" i="6" s="1"/>
  <c r="J65" i="6" s="1"/>
  <c r="BK192" i="6"/>
  <c r="J192" i="6"/>
  <c r="J68" i="6" s="1"/>
  <c r="R242" i="6"/>
  <c r="P258" i="6"/>
  <c r="BK275" i="6"/>
  <c r="J275" i="6" s="1"/>
  <c r="J73" i="6" s="1"/>
  <c r="R145" i="7"/>
  <c r="R93" i="7" s="1"/>
  <c r="R309" i="7"/>
  <c r="BK396" i="7"/>
  <c r="J396" i="7" s="1"/>
  <c r="J71" i="7" s="1"/>
  <c r="P112" i="8"/>
  <c r="T127" i="8"/>
  <c r="BK135" i="8"/>
  <c r="J135" i="8" s="1"/>
  <c r="J70" i="8" s="1"/>
  <c r="BK141" i="8"/>
  <c r="J141" i="8" s="1"/>
  <c r="J72" i="8" s="1"/>
  <c r="R157" i="8"/>
  <c r="BK166" i="8"/>
  <c r="J166" i="8"/>
  <c r="J81" i="8" s="1"/>
  <c r="BK198" i="8"/>
  <c r="J198" i="8"/>
  <c r="J82" i="8" s="1"/>
  <c r="BK220" i="8"/>
  <c r="J220" i="8" s="1"/>
  <c r="J83" i="8" s="1"/>
  <c r="R220" i="8"/>
  <c r="R231" i="8"/>
  <c r="R121" i="2"/>
  <c r="P334" i="2"/>
  <c r="R558" i="2"/>
  <c r="R736" i="2"/>
  <c r="P869" i="2"/>
  <c r="P959" i="2"/>
  <c r="BK1017" i="2"/>
  <c r="J1017" i="2" s="1"/>
  <c r="J78" i="2" s="1"/>
  <c r="R1123" i="2"/>
  <c r="R1274" i="2"/>
  <c r="T1327" i="2"/>
  <c r="R1424" i="2"/>
  <c r="T1544" i="2"/>
  <c r="P1581" i="2"/>
  <c r="P194" i="3"/>
  <c r="P298" i="3"/>
  <c r="T87" i="4"/>
  <c r="T86" i="4" s="1"/>
  <c r="R92" i="5"/>
  <c r="R109" i="5"/>
  <c r="T145" i="5"/>
  <c r="T101" i="6"/>
  <c r="P192" i="6"/>
  <c r="T246" i="6"/>
  <c r="R268" i="6"/>
  <c r="BK94" i="7"/>
  <c r="BK271" i="7"/>
  <c r="BK93" i="7" s="1"/>
  <c r="J93" i="7" s="1"/>
  <c r="J271" i="7"/>
  <c r="J67" i="7" s="1"/>
  <c r="R112" i="8"/>
  <c r="R108" i="8" s="1"/>
  <c r="P127" i="8"/>
  <c r="R135" i="8"/>
  <c r="P157" i="8"/>
  <c r="R166" i="8"/>
  <c r="T198" i="8"/>
  <c r="P220" i="8"/>
  <c r="BK231" i="8"/>
  <c r="J231" i="8" s="1"/>
  <c r="J84" i="8" s="1"/>
  <c r="P231" i="8"/>
  <c r="T231" i="8"/>
  <c r="BK238" i="8"/>
  <c r="J238" i="8" s="1"/>
  <c r="J85" i="8" s="1"/>
  <c r="P238" i="8"/>
  <c r="R238" i="8"/>
  <c r="T238" i="8"/>
  <c r="BK864" i="2"/>
  <c r="J864" i="2"/>
  <c r="J73" i="2"/>
  <c r="BK1607" i="2"/>
  <c r="J1607" i="2" s="1"/>
  <c r="J97" i="2" s="1"/>
  <c r="BK152" i="8"/>
  <c r="J152" i="8"/>
  <c r="J76" i="8" s="1"/>
  <c r="BK1596" i="2"/>
  <c r="J1596" i="2"/>
  <c r="J94" i="2" s="1"/>
  <c r="BK124" i="8"/>
  <c r="J124" i="8"/>
  <c r="J67" i="8" s="1"/>
  <c r="BK154" i="8"/>
  <c r="J154" i="8" s="1"/>
  <c r="J77" i="8" s="1"/>
  <c r="BK1604" i="2"/>
  <c r="J1604" i="2" s="1"/>
  <c r="J96" i="2" s="1"/>
  <c r="BK109" i="8"/>
  <c r="J109" i="8" s="1"/>
  <c r="J65" i="8" s="1"/>
  <c r="BK132" i="8"/>
  <c r="J132" i="8"/>
  <c r="J69" i="8"/>
  <c r="BK147" i="8"/>
  <c r="J147" i="8" s="1"/>
  <c r="J74" i="8" s="1"/>
  <c r="BK160" i="8"/>
  <c r="J160" i="8"/>
  <c r="J79" i="8" s="1"/>
  <c r="BK138" i="8"/>
  <c r="J138" i="8"/>
  <c r="J71" i="8" s="1"/>
  <c r="BK144" i="8"/>
  <c r="J144" i="8"/>
  <c r="J73" i="8" s="1"/>
  <c r="BK149" i="8"/>
  <c r="J149" i="8" s="1"/>
  <c r="J75" i="8" s="1"/>
  <c r="F59" i="8"/>
  <c r="BE116" i="8"/>
  <c r="BE129" i="8"/>
  <c r="BE130" i="8"/>
  <c r="BE131" i="8"/>
  <c r="BE133" i="8"/>
  <c r="BE145" i="8"/>
  <c r="BE170" i="8"/>
  <c r="BE171" i="8"/>
  <c r="BE205" i="8"/>
  <c r="BE207" i="8"/>
  <c r="BE209" i="8"/>
  <c r="BE210" i="8"/>
  <c r="BE211" i="8"/>
  <c r="BE222" i="8"/>
  <c r="BE223" i="8"/>
  <c r="BE224" i="8"/>
  <c r="BE229" i="8"/>
  <c r="J94" i="7"/>
  <c r="J64" i="7"/>
  <c r="BE122" i="8"/>
  <c r="BE125" i="8"/>
  <c r="BE161" i="8"/>
  <c r="BE175" i="8"/>
  <c r="BE178" i="8"/>
  <c r="BE179" i="8"/>
  <c r="BE182" i="8"/>
  <c r="BE187" i="8"/>
  <c r="BE188" i="8"/>
  <c r="BE192" i="8"/>
  <c r="BE195" i="8"/>
  <c r="BE236" i="8"/>
  <c r="BE239" i="8"/>
  <c r="BE121" i="8"/>
  <c r="BE123" i="8"/>
  <c r="BE139" i="8"/>
  <c r="BE148" i="8"/>
  <c r="BE150" i="8"/>
  <c r="BE190" i="8"/>
  <c r="BE197" i="8"/>
  <c r="BE206" i="8"/>
  <c r="BE225" i="8"/>
  <c r="J59" i="8"/>
  <c r="BE117" i="8"/>
  <c r="BE183" i="8"/>
  <c r="BE184" i="8"/>
  <c r="BE194" i="8"/>
  <c r="BE200" i="8"/>
  <c r="BE201" i="8"/>
  <c r="BE202" i="8"/>
  <c r="BE218" i="8"/>
  <c r="BE228" i="8"/>
  <c r="BE232" i="8"/>
  <c r="J101" i="8"/>
  <c r="BE110" i="8"/>
  <c r="BE120" i="8"/>
  <c r="BE159" i="8"/>
  <c r="BE168" i="8"/>
  <c r="BE196" i="8"/>
  <c r="BE216" i="8"/>
  <c r="BE217" i="8"/>
  <c r="BE219" i="8"/>
  <c r="BE227" i="8"/>
  <c r="BE235" i="8"/>
  <c r="BE128" i="8"/>
  <c r="BE137" i="8"/>
  <c r="BE142" i="8"/>
  <c r="BE143" i="8"/>
  <c r="BE167" i="8"/>
  <c r="BE172" i="8"/>
  <c r="BE173" i="8"/>
  <c r="BE176" i="8"/>
  <c r="BE185" i="8"/>
  <c r="BE186" i="8"/>
  <c r="BE193" i="8"/>
  <c r="BE204" i="8"/>
  <c r="BE212" i="8"/>
  <c r="BE221" i="8"/>
  <c r="BE234" i="8"/>
  <c r="BE240" i="8"/>
  <c r="BE113" i="8"/>
  <c r="BE114" i="8"/>
  <c r="BE115" i="8"/>
  <c r="BE118" i="8"/>
  <c r="BE119" i="8"/>
  <c r="BE136" i="8"/>
  <c r="BE155" i="8"/>
  <c r="BE158" i="8"/>
  <c r="BE177" i="8"/>
  <c r="BE189" i="8"/>
  <c r="BE214" i="8"/>
  <c r="BE215" i="8"/>
  <c r="BE226" i="8"/>
  <c r="BE230" i="8"/>
  <c r="E50" i="8"/>
  <c r="BE153" i="8"/>
  <c r="BE164" i="8"/>
  <c r="BE165" i="8"/>
  <c r="BE169" i="8"/>
  <c r="BE174" i="8"/>
  <c r="BE180" i="8"/>
  <c r="BE181" i="8"/>
  <c r="BE191" i="8"/>
  <c r="BE199" i="8"/>
  <c r="BE203" i="8"/>
  <c r="BE208" i="8"/>
  <c r="BE213" i="8"/>
  <c r="BE233" i="8"/>
  <c r="BE237" i="8"/>
  <c r="BE241" i="8"/>
  <c r="J56" i="7"/>
  <c r="BE101" i="7"/>
  <c r="BE117" i="7"/>
  <c r="BE126" i="7"/>
  <c r="BE127" i="7"/>
  <c r="BE128" i="7"/>
  <c r="BE130" i="7"/>
  <c r="BE134" i="7"/>
  <c r="BE144" i="7"/>
  <c r="BE147" i="7"/>
  <c r="BE158" i="7"/>
  <c r="BE160" i="7"/>
  <c r="BE164" i="7"/>
  <c r="BE166" i="7"/>
  <c r="BE167" i="7"/>
  <c r="BE171" i="7"/>
  <c r="BE174" i="7"/>
  <c r="BE179" i="7"/>
  <c r="BE183" i="7"/>
  <c r="BE210" i="7"/>
  <c r="BE214" i="7"/>
  <c r="BE232" i="7"/>
  <c r="BE233" i="7"/>
  <c r="BE242" i="7"/>
  <c r="BE243" i="7"/>
  <c r="BE286" i="7"/>
  <c r="BE287" i="7"/>
  <c r="BE294" i="7"/>
  <c r="BE295" i="7"/>
  <c r="BE304" i="7"/>
  <c r="BE308" i="7"/>
  <c r="BE323" i="7"/>
  <c r="BE329" i="7"/>
  <c r="BE337" i="7"/>
  <c r="BE342" i="7"/>
  <c r="BE348" i="7"/>
  <c r="BE351" i="7"/>
  <c r="BE370" i="7"/>
  <c r="BE376" i="7"/>
  <c r="BE386" i="7"/>
  <c r="BE404" i="7"/>
  <c r="BE412" i="7"/>
  <c r="BE415" i="7"/>
  <c r="BE419" i="7"/>
  <c r="BE440" i="7"/>
  <c r="BE441" i="7"/>
  <c r="BE445" i="7"/>
  <c r="BE453" i="7"/>
  <c r="BE454" i="7"/>
  <c r="BE455" i="7"/>
  <c r="BE456" i="7"/>
  <c r="BE457" i="7"/>
  <c r="BE458" i="7"/>
  <c r="BE459" i="7"/>
  <c r="BE460" i="7"/>
  <c r="J90" i="7"/>
  <c r="BE105" i="7"/>
  <c r="BE106" i="7"/>
  <c r="BE120" i="7"/>
  <c r="BE122" i="7"/>
  <c r="BE129" i="7"/>
  <c r="BE133" i="7"/>
  <c r="BE149" i="7"/>
  <c r="BE154" i="7"/>
  <c r="BE157" i="7"/>
  <c r="BE165" i="7"/>
  <c r="BE178" i="7"/>
  <c r="BE180" i="7"/>
  <c r="BE188" i="7"/>
  <c r="BE191" i="7"/>
  <c r="BE194" i="7"/>
  <c r="BE217" i="7"/>
  <c r="BE222" i="7"/>
  <c r="BE223" i="7"/>
  <c r="BE224" i="7"/>
  <c r="BE228" i="7"/>
  <c r="BE230" i="7"/>
  <c r="BE231" i="7"/>
  <c r="BE239" i="7"/>
  <c r="BE257" i="7"/>
  <c r="BE258" i="7"/>
  <c r="BE260" i="7"/>
  <c r="BE266" i="7"/>
  <c r="BE268" i="7"/>
  <c r="BE269" i="7"/>
  <c r="BE278" i="7"/>
  <c r="BE281" i="7"/>
  <c r="BE282" i="7"/>
  <c r="BE283" i="7"/>
  <c r="BE299" i="7"/>
  <c r="BE301" i="7"/>
  <c r="BE318" i="7"/>
  <c r="BE328" i="7"/>
  <c r="BE334" i="7"/>
  <c r="BE335" i="7"/>
  <c r="BE341" i="7"/>
  <c r="BE357" i="7"/>
  <c r="BE358" i="7"/>
  <c r="BE359" i="7"/>
  <c r="BE373" i="7"/>
  <c r="BE381" i="7"/>
  <c r="BE394" i="7"/>
  <c r="BE398" i="7"/>
  <c r="BE399" i="7"/>
  <c r="BE406" i="7"/>
  <c r="BE421" i="7"/>
  <c r="BE435" i="7"/>
  <c r="E81" i="7"/>
  <c r="BE97" i="7"/>
  <c r="BE99" i="7"/>
  <c r="BE100" i="7"/>
  <c r="BE103" i="7"/>
  <c r="BE107" i="7"/>
  <c r="BE113" i="7"/>
  <c r="BE119" i="7"/>
  <c r="BE136" i="7"/>
  <c r="BE142" i="7"/>
  <c r="BE153" i="7"/>
  <c r="BE155" i="7"/>
  <c r="BE159" i="7"/>
  <c r="BE163" i="7"/>
  <c r="BE176" i="7"/>
  <c r="BE202" i="7"/>
  <c r="BE229" i="7"/>
  <c r="BE241" i="7"/>
  <c r="BE248" i="7"/>
  <c r="BE267" i="7"/>
  <c r="BE274" i="7"/>
  <c r="BE275" i="7"/>
  <c r="BE277" i="7"/>
  <c r="BE280" i="7"/>
  <c r="BE289" i="7"/>
  <c r="BE290" i="7"/>
  <c r="BE303" i="7"/>
  <c r="BE315" i="7"/>
  <c r="BE320" i="7"/>
  <c r="BE326" i="7"/>
  <c r="BE378" i="7"/>
  <c r="BE385" i="7"/>
  <c r="BE402" i="7"/>
  <c r="BE420" i="7"/>
  <c r="BE423" i="7"/>
  <c r="BE425" i="7"/>
  <c r="BE433" i="7"/>
  <c r="BE450" i="7"/>
  <c r="F59" i="7"/>
  <c r="BE109" i="7"/>
  <c r="BE111" i="7"/>
  <c r="BE118" i="7"/>
  <c r="BE125" i="7"/>
  <c r="BE141" i="7"/>
  <c r="BE148" i="7"/>
  <c r="BE161" i="7"/>
  <c r="BE181" i="7"/>
  <c r="BE182" i="7"/>
  <c r="BE186" i="7"/>
  <c r="BE187" i="7"/>
  <c r="BE189" i="7"/>
  <c r="BE199" i="7"/>
  <c r="BE201" i="7"/>
  <c r="BE212" i="7"/>
  <c r="BE221" i="7"/>
  <c r="BE240" i="7"/>
  <c r="BE244" i="7"/>
  <c r="BE255" i="7"/>
  <c r="BE256" i="7"/>
  <c r="BE297" i="7"/>
  <c r="BE312" i="7"/>
  <c r="BE314" i="7"/>
  <c r="BE317" i="7"/>
  <c r="BE324" i="7"/>
  <c r="BE325" i="7"/>
  <c r="BE327" i="7"/>
  <c r="BE332" i="7"/>
  <c r="BE338" i="7"/>
  <c r="BE354" i="7"/>
  <c r="BE364" i="7"/>
  <c r="BE368" i="7"/>
  <c r="BE374" i="7"/>
  <c r="BE375" i="7"/>
  <c r="BE391" i="7"/>
  <c r="BE408" i="7"/>
  <c r="BE409" i="7"/>
  <c r="BE410" i="7"/>
  <c r="BE411" i="7"/>
  <c r="BE414" i="7"/>
  <c r="BE430" i="7"/>
  <c r="BE436" i="7"/>
  <c r="BK95" i="6"/>
  <c r="J95" i="6"/>
  <c r="BE104" i="7"/>
  <c r="BE110" i="7"/>
  <c r="BE112" i="7"/>
  <c r="BE115" i="7"/>
  <c r="BE121" i="7"/>
  <c r="BE123" i="7"/>
  <c r="BE143" i="7"/>
  <c r="BE151" i="7"/>
  <c r="BE175" i="7"/>
  <c r="BE177" i="7"/>
  <c r="BE185" i="7"/>
  <c r="BE190" i="7"/>
  <c r="BE213" i="7"/>
  <c r="BE216" i="7"/>
  <c r="BE219" i="7"/>
  <c r="BE225" i="7"/>
  <c r="BE227" i="7"/>
  <c r="BE246" i="7"/>
  <c r="BE259" i="7"/>
  <c r="BE284" i="7"/>
  <c r="BE298" i="7"/>
  <c r="BE300" i="7"/>
  <c r="BE302" i="7"/>
  <c r="BE307" i="7"/>
  <c r="BE331" i="7"/>
  <c r="BE340" i="7"/>
  <c r="BE363" i="7"/>
  <c r="BE371" i="7"/>
  <c r="BE372" i="7"/>
  <c r="BE387" i="7"/>
  <c r="BE388" i="7"/>
  <c r="BE389" i="7"/>
  <c r="BE422" i="7"/>
  <c r="BE426" i="7"/>
  <c r="BE427" i="7"/>
  <c r="BE431" i="7"/>
  <c r="BE432" i="7"/>
  <c r="BE434" i="7"/>
  <c r="BE437" i="7"/>
  <c r="BE443" i="7"/>
  <c r="BE444" i="7"/>
  <c r="BE447" i="7"/>
  <c r="BE95" i="7"/>
  <c r="BE102" i="7"/>
  <c r="BE108" i="7"/>
  <c r="BE114" i="7"/>
  <c r="BE131" i="7"/>
  <c r="BE137" i="7"/>
  <c r="BE138" i="7"/>
  <c r="BE169" i="7"/>
  <c r="BE170" i="7"/>
  <c r="BE173" i="7"/>
  <c r="BE193" i="7"/>
  <c r="BE198" i="7"/>
  <c r="BE204" i="7"/>
  <c r="BE205" i="7"/>
  <c r="BE218" i="7"/>
  <c r="BE220" i="7"/>
  <c r="BE226" i="7"/>
  <c r="BE238" i="7"/>
  <c r="BE251" i="7"/>
  <c r="BE253" i="7"/>
  <c r="BE261" i="7"/>
  <c r="BE263" i="7"/>
  <c r="BE270" i="7"/>
  <c r="BE272" i="7"/>
  <c r="BE276" i="7"/>
  <c r="BE288" i="7"/>
  <c r="BE291" i="7"/>
  <c r="BE305" i="7"/>
  <c r="BE306" i="7"/>
  <c r="BE310" i="7"/>
  <c r="BE316" i="7"/>
  <c r="BE319" i="7"/>
  <c r="BE321" i="7"/>
  <c r="BE322" i="7"/>
  <c r="BE344" i="7"/>
  <c r="BE355" i="7"/>
  <c r="BE362" i="7"/>
  <c r="BE377" i="7"/>
  <c r="BE397" i="7"/>
  <c r="BE400" i="7"/>
  <c r="BE418" i="7"/>
  <c r="BE452" i="7"/>
  <c r="BE96" i="7"/>
  <c r="BE98" i="7"/>
  <c r="BE116" i="7"/>
  <c r="BE124" i="7"/>
  <c r="BE132" i="7"/>
  <c r="BE139" i="7"/>
  <c r="BE140" i="7"/>
  <c r="BE152" i="7"/>
  <c r="BE172" i="7"/>
  <c r="BE192" i="7"/>
  <c r="BE196" i="7"/>
  <c r="BE197" i="7"/>
  <c r="BE200" i="7"/>
  <c r="BE203" i="7"/>
  <c r="BE206" i="7"/>
  <c r="BE207" i="7"/>
  <c r="BE208" i="7"/>
  <c r="BE209" i="7"/>
  <c r="BE211" i="7"/>
  <c r="BE236" i="7"/>
  <c r="BE237" i="7"/>
  <c r="BE245" i="7"/>
  <c r="BE252" i="7"/>
  <c r="BE262" i="7"/>
  <c r="BE264" i="7"/>
  <c r="BE273" i="7"/>
  <c r="BE279" i="7"/>
  <c r="BE285" i="7"/>
  <c r="BE292" i="7"/>
  <c r="BE293" i="7"/>
  <c r="BE311" i="7"/>
  <c r="BE336" i="7"/>
  <c r="BE345" i="7"/>
  <c r="BE346" i="7"/>
  <c r="BE347" i="7"/>
  <c r="BE349" i="7"/>
  <c r="BE350" i="7"/>
  <c r="BE365" i="7"/>
  <c r="BE367" i="7"/>
  <c r="BE369" i="7"/>
  <c r="BE383" i="7"/>
  <c r="BE384" i="7"/>
  <c r="BE390" i="7"/>
  <c r="BE393" i="7"/>
  <c r="BE395" i="7"/>
  <c r="BE413" i="7"/>
  <c r="BE416" i="7"/>
  <c r="BE428" i="7"/>
  <c r="BE429" i="7"/>
  <c r="BE438" i="7"/>
  <c r="BE442" i="7"/>
  <c r="BE446" i="7"/>
  <c r="BE135" i="7"/>
  <c r="BE146" i="7"/>
  <c r="BE150" i="7"/>
  <c r="BE156" i="7"/>
  <c r="BE162" i="7"/>
  <c r="BE168" i="7"/>
  <c r="BE184" i="7"/>
  <c r="BE195" i="7"/>
  <c r="BE215" i="7"/>
  <c r="BE234" i="7"/>
  <c r="BE235" i="7"/>
  <c r="BE247" i="7"/>
  <c r="BE249" i="7"/>
  <c r="BE254" i="7"/>
  <c r="BE265" i="7"/>
  <c r="BE296" i="7"/>
  <c r="BE313" i="7"/>
  <c r="BE330" i="7"/>
  <c r="BE333" i="7"/>
  <c r="BE339" i="7"/>
  <c r="BE343" i="7"/>
  <c r="BE352" i="7"/>
  <c r="BE353" i="7"/>
  <c r="BE356" i="7"/>
  <c r="BE360" i="7"/>
  <c r="BE361" i="7"/>
  <c r="BE380" i="7"/>
  <c r="BE382" i="7"/>
  <c r="BE392" i="7"/>
  <c r="BE401" i="7"/>
  <c r="BE403" i="7"/>
  <c r="BE405" i="7"/>
  <c r="BE407" i="7"/>
  <c r="BE417" i="7"/>
  <c r="BE424" i="7"/>
  <c r="BE439" i="7"/>
  <c r="BE448" i="7"/>
  <c r="BE449" i="7"/>
  <c r="BE451" i="7"/>
  <c r="F59" i="6"/>
  <c r="BE98" i="6"/>
  <c r="BE100" i="6"/>
  <c r="BE102" i="6"/>
  <c r="BE127" i="6"/>
  <c r="BE142" i="6"/>
  <c r="BE158" i="6"/>
  <c r="BE186" i="6"/>
  <c r="BE210" i="6"/>
  <c r="BE212" i="6"/>
  <c r="BE227" i="6"/>
  <c r="BE261" i="6"/>
  <c r="BE265" i="6"/>
  <c r="BE266" i="6"/>
  <c r="BE279" i="6"/>
  <c r="BE281" i="6"/>
  <c r="J56" i="6"/>
  <c r="BE148" i="6"/>
  <c r="BE150" i="6"/>
  <c r="BE164" i="6"/>
  <c r="BE205" i="6"/>
  <c r="BE206" i="6"/>
  <c r="BE207" i="6"/>
  <c r="BE216" i="6"/>
  <c r="BE218" i="6"/>
  <c r="BE228" i="6"/>
  <c r="BE239" i="6"/>
  <c r="BE249" i="6"/>
  <c r="BE250" i="6"/>
  <c r="BE264" i="6"/>
  <c r="BE271" i="6"/>
  <c r="J92" i="6"/>
  <c r="BE138" i="6"/>
  <c r="BE140" i="6"/>
  <c r="BE170" i="6"/>
  <c r="BE180" i="6"/>
  <c r="BE184" i="6"/>
  <c r="BE190" i="6"/>
  <c r="BE196" i="6"/>
  <c r="BE197" i="6"/>
  <c r="BE213" i="6"/>
  <c r="BE259" i="6"/>
  <c r="BE269" i="6"/>
  <c r="BE278" i="6"/>
  <c r="BE97" i="6"/>
  <c r="BE104" i="6"/>
  <c r="BE106" i="6"/>
  <c r="BE108" i="6"/>
  <c r="BE110" i="6"/>
  <c r="BE112" i="6"/>
  <c r="BE114" i="6"/>
  <c r="BE116" i="6"/>
  <c r="BE118" i="6"/>
  <c r="BE120" i="6"/>
  <c r="BE122" i="6"/>
  <c r="BE166" i="6"/>
  <c r="BE168" i="6"/>
  <c r="BE178" i="6"/>
  <c r="BE194" i="6"/>
  <c r="BE199" i="6"/>
  <c r="BE219" i="6"/>
  <c r="BE220" i="6"/>
  <c r="BE229" i="6"/>
  <c r="BE236" i="6"/>
  <c r="BE260" i="6"/>
  <c r="BE280" i="6"/>
  <c r="BK91" i="5"/>
  <c r="J91" i="5" s="1"/>
  <c r="J63" i="5" s="1"/>
  <c r="E50" i="6"/>
  <c r="BE144" i="6"/>
  <c r="BE146" i="6"/>
  <c r="BE153" i="6"/>
  <c r="BE154" i="6"/>
  <c r="BE156" i="6"/>
  <c r="BE160" i="6"/>
  <c r="BE172" i="6"/>
  <c r="BE188" i="6"/>
  <c r="BE195" i="6"/>
  <c r="BE198" i="6"/>
  <c r="BE200" i="6"/>
  <c r="BE202" i="6"/>
  <c r="BE203" i="6"/>
  <c r="BE204" i="6"/>
  <c r="BE208" i="6"/>
  <c r="BE209" i="6"/>
  <c r="BE214" i="6"/>
  <c r="BE217" i="6"/>
  <c r="BE230" i="6"/>
  <c r="BE231" i="6"/>
  <c r="BE232" i="6"/>
  <c r="BE233" i="6"/>
  <c r="BE237" i="6"/>
  <c r="BE243" i="6"/>
  <c r="BE248" i="6"/>
  <c r="BE272" i="6"/>
  <c r="BE124" i="6"/>
  <c r="BE132" i="6"/>
  <c r="BE162" i="6"/>
  <c r="BE176" i="6"/>
  <c r="BE211" i="6"/>
  <c r="BE222" i="6"/>
  <c r="BE223" i="6"/>
  <c r="BE224" i="6"/>
  <c r="BE238" i="6"/>
  <c r="BE241" i="6"/>
  <c r="BE244" i="6"/>
  <c r="BE245" i="6"/>
  <c r="BE252" i="6"/>
  <c r="BE253" i="6"/>
  <c r="BE255" i="6"/>
  <c r="BE257" i="6"/>
  <c r="BE267" i="6"/>
  <c r="BE128" i="6"/>
  <c r="BE136" i="6"/>
  <c r="BE152" i="6"/>
  <c r="BE174" i="6"/>
  <c r="BE182" i="6"/>
  <c r="BE193" i="6"/>
  <c r="BE215" i="6"/>
  <c r="BE225" i="6"/>
  <c r="BE234" i="6"/>
  <c r="BE235" i="6"/>
  <c r="BE247" i="6"/>
  <c r="BE251" i="6"/>
  <c r="BE254" i="6"/>
  <c r="BE256" i="6"/>
  <c r="BE262" i="6"/>
  <c r="BE263" i="6"/>
  <c r="BE270" i="6"/>
  <c r="BE273" i="6"/>
  <c r="BE274" i="6"/>
  <c r="BE276" i="6"/>
  <c r="BE277" i="6"/>
  <c r="BE99" i="6"/>
  <c r="BE126" i="6"/>
  <c r="BE130" i="6"/>
  <c r="BE134" i="6"/>
  <c r="BE201" i="6"/>
  <c r="BE221" i="6"/>
  <c r="BE226" i="6"/>
  <c r="BE240" i="6"/>
  <c r="E79" i="5"/>
  <c r="BE99" i="5"/>
  <c r="BE116" i="5"/>
  <c r="BE123" i="5"/>
  <c r="BE125" i="5"/>
  <c r="BE128" i="5"/>
  <c r="BE129" i="5"/>
  <c r="BE135" i="5"/>
  <c r="BE136" i="5"/>
  <c r="BE149" i="5"/>
  <c r="BE103" i="5"/>
  <c r="BE110" i="5"/>
  <c r="BE112" i="5"/>
  <c r="BE113" i="5"/>
  <c r="BE120" i="5"/>
  <c r="BE126" i="5"/>
  <c r="BE130" i="5"/>
  <c r="BE148" i="5"/>
  <c r="BE153" i="5"/>
  <c r="BE154" i="5"/>
  <c r="J85" i="5"/>
  <c r="BE93" i="5"/>
  <c r="BE94" i="5"/>
  <c r="BE95" i="5"/>
  <c r="BE97" i="5"/>
  <c r="BE98" i="5"/>
  <c r="BE119" i="5"/>
  <c r="BE134" i="5"/>
  <c r="BE138" i="5"/>
  <c r="BE147" i="5"/>
  <c r="BE139" i="5"/>
  <c r="BE140" i="5"/>
  <c r="BE141" i="5"/>
  <c r="BE142" i="5"/>
  <c r="BE150" i="5"/>
  <c r="BE152" i="5"/>
  <c r="J88" i="5"/>
  <c r="BE101" i="5"/>
  <c r="BE104" i="5"/>
  <c r="BE105" i="5"/>
  <c r="BE106" i="5"/>
  <c r="BE107" i="5"/>
  <c r="BE108" i="5"/>
  <c r="BE121" i="5"/>
  <c r="BE127" i="5"/>
  <c r="BE155" i="5"/>
  <c r="F59" i="5"/>
  <c r="BE102" i="5"/>
  <c r="BE137" i="5"/>
  <c r="BE96" i="5"/>
  <c r="BE114" i="5"/>
  <c r="BE118" i="5"/>
  <c r="BE122" i="5"/>
  <c r="BE124" i="5"/>
  <c r="BE132" i="5"/>
  <c r="BK86" i="4"/>
  <c r="J86" i="4"/>
  <c r="BE111" i="5"/>
  <c r="BE115" i="5"/>
  <c r="BE117" i="5"/>
  <c r="BE131" i="5"/>
  <c r="BE143" i="5"/>
  <c r="BE144" i="5"/>
  <c r="BE146" i="5"/>
  <c r="BK90" i="3"/>
  <c r="J90" i="3" s="1"/>
  <c r="J32" i="3" s="1"/>
  <c r="J59" i="4"/>
  <c r="BE91" i="4"/>
  <c r="BE92" i="4"/>
  <c r="BE98" i="4"/>
  <c r="BE102" i="4"/>
  <c r="BE103" i="4"/>
  <c r="BE115" i="4"/>
  <c r="BE124" i="4"/>
  <c r="BE147" i="4"/>
  <c r="BE148" i="4"/>
  <c r="BE149" i="4"/>
  <c r="BE150" i="4"/>
  <c r="BE154" i="4"/>
  <c r="BE158" i="4"/>
  <c r="E50" i="4"/>
  <c r="F83" i="4"/>
  <c r="BE108" i="4"/>
  <c r="BE109" i="4"/>
  <c r="BE114" i="4"/>
  <c r="BE116" i="4"/>
  <c r="BE122" i="4"/>
  <c r="BE145" i="4"/>
  <c r="BE156" i="4"/>
  <c r="BE113" i="4"/>
  <c r="BE121" i="4"/>
  <c r="BE123" i="4"/>
  <c r="BE130" i="4"/>
  <c r="BE132" i="4"/>
  <c r="BE133" i="4"/>
  <c r="BE140" i="4"/>
  <c r="BE141" i="4"/>
  <c r="BE161" i="4"/>
  <c r="J56" i="4"/>
  <c r="BE90" i="4"/>
  <c r="BE93" i="4"/>
  <c r="BE106" i="4"/>
  <c r="BE112" i="4"/>
  <c r="BE129" i="4"/>
  <c r="BE151" i="4"/>
  <c r="BE152" i="4"/>
  <c r="BE88" i="4"/>
  <c r="BE100" i="4"/>
  <c r="BE101" i="4"/>
  <c r="BE117" i="4"/>
  <c r="BE118" i="4"/>
  <c r="BE119" i="4"/>
  <c r="BE120" i="4"/>
  <c r="BE125" i="4"/>
  <c r="BE126" i="4"/>
  <c r="BE127" i="4"/>
  <c r="BE128" i="4"/>
  <c r="BE135" i="4"/>
  <c r="BE136" i="4"/>
  <c r="BE89" i="4"/>
  <c r="BE95" i="4"/>
  <c r="BE96" i="4"/>
  <c r="BE97" i="4"/>
  <c r="BE99" i="4"/>
  <c r="BE107" i="4"/>
  <c r="BE110" i="4"/>
  <c r="BE111" i="4"/>
  <c r="BE134" i="4"/>
  <c r="BE142" i="4"/>
  <c r="BE143" i="4"/>
  <c r="BE144" i="4"/>
  <c r="BE146" i="4"/>
  <c r="BE153" i="4"/>
  <c r="BE155" i="4"/>
  <c r="BE157" i="4"/>
  <c r="BE94" i="4"/>
  <c r="BE104" i="4"/>
  <c r="BE105" i="4"/>
  <c r="BE131" i="4"/>
  <c r="BE137" i="4"/>
  <c r="BE138" i="4"/>
  <c r="BE139" i="4"/>
  <c r="BE159" i="4"/>
  <c r="BE160" i="4"/>
  <c r="BK120" i="2"/>
  <c r="J120" i="2" s="1"/>
  <c r="J64" i="2" s="1"/>
  <c r="BK868" i="2"/>
  <c r="J868" i="2"/>
  <c r="J74" i="2" s="1"/>
  <c r="BE96" i="3"/>
  <c r="BE155" i="3"/>
  <c r="BE157" i="3"/>
  <c r="BE173" i="3"/>
  <c r="BE183" i="3"/>
  <c r="BE184" i="3"/>
  <c r="BE189" i="3"/>
  <c r="BE190" i="3"/>
  <c r="BE191" i="3"/>
  <c r="BE217" i="3"/>
  <c r="BE231" i="3"/>
  <c r="BE250" i="3"/>
  <c r="BE268" i="3"/>
  <c r="BE295" i="3"/>
  <c r="BE296" i="3"/>
  <c r="BE299" i="3"/>
  <c r="BE301" i="3"/>
  <c r="BE315" i="3"/>
  <c r="BE317" i="3"/>
  <c r="BE318" i="3"/>
  <c r="BE338" i="3"/>
  <c r="BE340" i="3"/>
  <c r="BK1589" i="2"/>
  <c r="J1589" i="2" s="1"/>
  <c r="J92" i="2" s="1"/>
  <c r="J84" i="3"/>
  <c r="BE105" i="3"/>
  <c r="BE106" i="3"/>
  <c r="BE116" i="3"/>
  <c r="BE134" i="3"/>
  <c r="BE136" i="3"/>
  <c r="BE138" i="3"/>
  <c r="BE165" i="3"/>
  <c r="BE169" i="3"/>
  <c r="BE179" i="3"/>
  <c r="BE188" i="3"/>
  <c r="BE247" i="3"/>
  <c r="BE282" i="3"/>
  <c r="BE284" i="3"/>
  <c r="BE322" i="3"/>
  <c r="BE324" i="3"/>
  <c r="J59" i="3"/>
  <c r="BE93" i="3"/>
  <c r="BE100" i="3"/>
  <c r="BE124" i="3"/>
  <c r="BE140" i="3"/>
  <c r="BE145" i="3"/>
  <c r="BE149" i="3"/>
  <c r="BE192" i="3"/>
  <c r="BE207" i="3"/>
  <c r="BE209" i="3"/>
  <c r="BE211" i="3"/>
  <c r="BE213" i="3"/>
  <c r="BE215" i="3"/>
  <c r="BE223" i="3"/>
  <c r="BE225" i="3"/>
  <c r="BE227" i="3"/>
  <c r="BE239" i="3"/>
  <c r="BE256" i="3"/>
  <c r="BE288" i="3"/>
  <c r="BE297" i="3"/>
  <c r="BE313" i="3"/>
  <c r="BE328" i="3"/>
  <c r="BE330" i="3"/>
  <c r="BE98" i="3"/>
  <c r="BE99" i="3"/>
  <c r="BE120" i="3"/>
  <c r="BE122" i="3"/>
  <c r="BE130" i="3"/>
  <c r="BE139" i="3"/>
  <c r="BE181" i="3"/>
  <c r="BE201" i="3"/>
  <c r="BE221" i="3"/>
  <c r="BE233" i="3"/>
  <c r="BE292" i="3"/>
  <c r="BE320" i="3"/>
  <c r="F59" i="3"/>
  <c r="BE110" i="3"/>
  <c r="BE132" i="3"/>
  <c r="BE143" i="3"/>
  <c r="BE161" i="3"/>
  <c r="BE171" i="3"/>
  <c r="BE199" i="3"/>
  <c r="BE219" i="3"/>
  <c r="BE241" i="3"/>
  <c r="BE243" i="3"/>
  <c r="BE245" i="3"/>
  <c r="BE248" i="3"/>
  <c r="BE254" i="3"/>
  <c r="BE258" i="3"/>
  <c r="BE260" i="3"/>
  <c r="BE262" i="3"/>
  <c r="BE264" i="3"/>
  <c r="BE270" i="3"/>
  <c r="BE286" i="3"/>
  <c r="BE309" i="3"/>
  <c r="BE311" i="3"/>
  <c r="E50" i="3"/>
  <c r="BE94" i="3"/>
  <c r="BE97" i="3"/>
  <c r="BE101" i="3"/>
  <c r="BE112" i="3"/>
  <c r="BE128" i="3"/>
  <c r="BE147" i="3"/>
  <c r="BE151" i="3"/>
  <c r="BE167" i="3"/>
  <c r="BE175" i="3"/>
  <c r="BE193" i="3"/>
  <c r="BE235" i="3"/>
  <c r="BE237" i="3"/>
  <c r="BE303" i="3"/>
  <c r="BE326" i="3"/>
  <c r="BE332" i="3"/>
  <c r="BE92" i="3"/>
  <c r="BE95" i="3"/>
  <c r="BE102" i="3"/>
  <c r="BE103" i="3"/>
  <c r="BE104" i="3"/>
  <c r="BE114" i="3"/>
  <c r="BE118" i="3"/>
  <c r="BE126" i="3"/>
  <c r="BE141" i="3"/>
  <c r="BE177" i="3"/>
  <c r="BE186" i="3"/>
  <c r="BE195" i="3"/>
  <c r="BE197" i="3"/>
  <c r="BE203" i="3"/>
  <c r="BE229" i="3"/>
  <c r="BE266" i="3"/>
  <c r="BE278" i="3"/>
  <c r="BE280" i="3"/>
  <c r="BE290" i="3"/>
  <c r="BE305" i="3"/>
  <c r="BE334" i="3"/>
  <c r="BE336" i="3"/>
  <c r="BE107" i="3"/>
  <c r="BE108" i="3"/>
  <c r="BE153" i="3"/>
  <c r="BE159" i="3"/>
  <c r="BE163" i="3"/>
  <c r="BE205" i="3"/>
  <c r="BE246" i="3"/>
  <c r="BE252" i="3"/>
  <c r="BE272" i="3"/>
  <c r="BE274" i="3"/>
  <c r="BE276" i="3"/>
  <c r="BE294" i="3"/>
  <c r="BE307" i="3"/>
  <c r="F116" i="2"/>
  <c r="BE140" i="2"/>
  <c r="BE146" i="2"/>
  <c r="BE189" i="2"/>
  <c r="BE245" i="2"/>
  <c r="BE251" i="2"/>
  <c r="BE259" i="2"/>
  <c r="BE282" i="2"/>
  <c r="BE297" i="2"/>
  <c r="BE362" i="2"/>
  <c r="BE433" i="2"/>
  <c r="BE495" i="2"/>
  <c r="BE551" i="2"/>
  <c r="BE580" i="2"/>
  <c r="BE588" i="2"/>
  <c r="BE623" i="2"/>
  <c r="BE633" i="2"/>
  <c r="BE635" i="2"/>
  <c r="BE652" i="2"/>
  <c r="BE670" i="2"/>
  <c r="BE672" i="2"/>
  <c r="BE676" i="2"/>
  <c r="BE679" i="2"/>
  <c r="BE683" i="2"/>
  <c r="BE686" i="2"/>
  <c r="BE690" i="2"/>
  <c r="E107" i="2"/>
  <c r="BE184" i="2"/>
  <c r="BE198" i="2"/>
  <c r="BE233" i="2"/>
  <c r="BE254" i="2"/>
  <c r="BE263" i="2"/>
  <c r="BE288" i="2"/>
  <c r="BE312" i="2"/>
  <c r="BE330" i="2"/>
  <c r="BE345" i="2"/>
  <c r="BE347" i="2"/>
  <c r="BE377" i="2"/>
  <c r="BE394" i="2"/>
  <c r="BE423" i="2"/>
  <c r="BE431" i="2"/>
  <c r="BE503" i="2"/>
  <c r="BE521" i="2"/>
  <c r="BE531" i="2"/>
  <c r="J116" i="2"/>
  <c r="BE165" i="2"/>
  <c r="BE169" i="2"/>
  <c r="BE204" i="2"/>
  <c r="BE220" i="2"/>
  <c r="BE224" i="2"/>
  <c r="BE227" i="2"/>
  <c r="BE328" i="2"/>
  <c r="BE329" i="2"/>
  <c r="BE339" i="2"/>
  <c r="BE369" i="2"/>
  <c r="BE373" i="2"/>
  <c r="BE385" i="2"/>
  <c r="BE403" i="2"/>
  <c r="BE405" i="2"/>
  <c r="BE409" i="2"/>
  <c r="BE417" i="2"/>
  <c r="BE427" i="2"/>
  <c r="BE501" i="2"/>
  <c r="BE525" i="2"/>
  <c r="BE543" i="2"/>
  <c r="BE568" i="2"/>
  <c r="BE585" i="2"/>
  <c r="BE610" i="2"/>
  <c r="BE645" i="2"/>
  <c r="BE659" i="2"/>
  <c r="BE693" i="2"/>
  <c r="BE702" i="2"/>
  <c r="BE706" i="2"/>
  <c r="BE710" i="2"/>
  <c r="BE713" i="2"/>
  <c r="BE718" i="2"/>
  <c r="BE724" i="2"/>
  <c r="BE727" i="2"/>
  <c r="BE730" i="2"/>
  <c r="BE734" i="2"/>
  <c r="BE737" i="2"/>
  <c r="BE740" i="2"/>
  <c r="BE743" i="2"/>
  <c r="BE746" i="2"/>
  <c r="BE750" i="2"/>
  <c r="BE754" i="2"/>
  <c r="BE758" i="2"/>
  <c r="BE762" i="2"/>
  <c r="BE765" i="2"/>
  <c r="BE768" i="2"/>
  <c r="BE772" i="2"/>
  <c r="BE776" i="2"/>
  <c r="BE779" i="2"/>
  <c r="BE783" i="2"/>
  <c r="BE787" i="2"/>
  <c r="BE789" i="2"/>
  <c r="BE802" i="2"/>
  <c r="BE806" i="2"/>
  <c r="BE810" i="2"/>
  <c r="BE813" i="2"/>
  <c r="BE826" i="2"/>
  <c r="BE829" i="2"/>
  <c r="BE834" i="2"/>
  <c r="BE837" i="2"/>
  <c r="BE839" i="2"/>
  <c r="BE843" i="2"/>
  <c r="BE847" i="2"/>
  <c r="BE851" i="2"/>
  <c r="BE853" i="2"/>
  <c r="BE855" i="2"/>
  <c r="BE858" i="2"/>
  <c r="BE859" i="2"/>
  <c r="BE861" i="2"/>
  <c r="BE863" i="2"/>
  <c r="BE865" i="2"/>
  <c r="BE870" i="2"/>
  <c r="BE872" i="2"/>
  <c r="BE874" i="2"/>
  <c r="BE876" i="2"/>
  <c r="BE878" i="2"/>
  <c r="BE880" i="2"/>
  <c r="BE882" i="2"/>
  <c r="BE884" i="2"/>
  <c r="BE886" i="2"/>
  <c r="BE888" i="2"/>
  <c r="BE890" i="2"/>
  <c r="BE892" i="2"/>
  <c r="BE894" i="2"/>
  <c r="BE896" i="2"/>
  <c r="BE898" i="2"/>
  <c r="BE900" i="2"/>
  <c r="BE902" i="2"/>
  <c r="BE904" i="2"/>
  <c r="BE906" i="2"/>
  <c r="BE909" i="2"/>
  <c r="BE911" i="2"/>
  <c r="BE913" i="2"/>
  <c r="BE915" i="2"/>
  <c r="BE917" i="2"/>
  <c r="BE919" i="2"/>
  <c r="BE921" i="2"/>
  <c r="BE923" i="2"/>
  <c r="BE925" i="2"/>
  <c r="BE927" i="2"/>
  <c r="BE929" i="2"/>
  <c r="BE931" i="2"/>
  <c r="BE933" i="2"/>
  <c r="BE935" i="2"/>
  <c r="BE937" i="2"/>
  <c r="BE939" i="2"/>
  <c r="BE941" i="2"/>
  <c r="BE943" i="2"/>
  <c r="BE945" i="2"/>
  <c r="BE947" i="2"/>
  <c r="BE949" i="2"/>
  <c r="BE951" i="2"/>
  <c r="BE953" i="2"/>
  <c r="BE955" i="2"/>
  <c r="BE957" i="2"/>
  <c r="BE960" i="2"/>
  <c r="BE962" i="2"/>
  <c r="BE964" i="2"/>
  <c r="BE966" i="2"/>
  <c r="BE968" i="2"/>
  <c r="BE970" i="2"/>
  <c r="BE972" i="2"/>
  <c r="BE974" i="2"/>
  <c r="BE976" i="2"/>
  <c r="BE978" i="2"/>
  <c r="BE980" i="2"/>
  <c r="BE982" i="2"/>
  <c r="BE984" i="2"/>
  <c r="BE986" i="2"/>
  <c r="BE988" i="2"/>
  <c r="BE990" i="2"/>
  <c r="BE992" i="2"/>
  <c r="BE994" i="2"/>
  <c r="BE996" i="2"/>
  <c r="BE998" i="2"/>
  <c r="BE1000" i="2"/>
  <c r="BE1002" i="2"/>
  <c r="BE1004" i="2"/>
  <c r="BE1006" i="2"/>
  <c r="BE1007" i="2"/>
  <c r="BE1008" i="2"/>
  <c r="BE1009" i="2"/>
  <c r="BE1010" i="2"/>
  <c r="BE1011" i="2"/>
  <c r="BE1012" i="2"/>
  <c r="BE1013" i="2"/>
  <c r="BE1014" i="2"/>
  <c r="BE1015" i="2"/>
  <c r="BE1016" i="2"/>
  <c r="BE1018" i="2"/>
  <c r="BE1022" i="2"/>
  <c r="BE1025" i="2"/>
  <c r="BE1029" i="2"/>
  <c r="BE1032" i="2"/>
  <c r="BE1036" i="2"/>
  <c r="BE1039" i="2"/>
  <c r="BE1043" i="2"/>
  <c r="BE1046" i="2"/>
  <c r="BE1050" i="2"/>
  <c r="BE1053" i="2"/>
  <c r="BE1057" i="2"/>
  <c r="BE1061" i="2"/>
  <c r="BE1064" i="2"/>
  <c r="BE1068" i="2"/>
  <c r="BE1071" i="2"/>
  <c r="BE1075" i="2"/>
  <c r="BE1078" i="2"/>
  <c r="BE1081" i="2"/>
  <c r="BE1085" i="2"/>
  <c r="BE1089" i="2"/>
  <c r="BE1093" i="2"/>
  <c r="BE1096" i="2"/>
  <c r="BE1099" i="2"/>
  <c r="BE1103" i="2"/>
  <c r="BE1106" i="2"/>
  <c r="BE1110" i="2"/>
  <c r="BE1113" i="2"/>
  <c r="BE1117" i="2"/>
  <c r="BE1120" i="2"/>
  <c r="BE1124" i="2"/>
  <c r="BE1128" i="2"/>
  <c r="BE1131" i="2"/>
  <c r="BE1135" i="2"/>
  <c r="BE1138" i="2"/>
  <c r="BE1146" i="2"/>
  <c r="BE1149" i="2"/>
  <c r="BE1153" i="2"/>
  <c r="BE1156" i="2"/>
  <c r="BE1159" i="2"/>
  <c r="BE1161" i="2"/>
  <c r="BE1163" i="2"/>
  <c r="BE1166" i="2"/>
  <c r="BE1170" i="2"/>
  <c r="BE1173" i="2"/>
  <c r="BE1176" i="2"/>
  <c r="BE1178" i="2"/>
  <c r="BE1180" i="2"/>
  <c r="BE1184" i="2"/>
  <c r="BE1187" i="2"/>
  <c r="BE1191" i="2"/>
  <c r="BE1194" i="2"/>
  <c r="BE1198" i="2"/>
  <c r="BE1201" i="2"/>
  <c r="BE1205" i="2"/>
  <c r="BE1208" i="2"/>
  <c r="BE1212" i="2"/>
  <c r="BE1214" i="2"/>
  <c r="BE1220" i="2"/>
  <c r="BE1223" i="2"/>
  <c r="BE1227" i="2"/>
  <c r="BE1230" i="2"/>
  <c r="BE1234" i="2"/>
  <c r="BE1237" i="2"/>
  <c r="BE1241" i="2"/>
  <c r="BE1243" i="2"/>
  <c r="BE1245" i="2"/>
  <c r="BE1247" i="2"/>
  <c r="BE1250" i="2"/>
  <c r="BE1253" i="2"/>
  <c r="BE1256" i="2"/>
  <c r="BE1260" i="2"/>
  <c r="BE1261" i="2"/>
  <c r="BE1265" i="2"/>
  <c r="BE1266" i="2"/>
  <c r="BE1270" i="2"/>
  <c r="BE1271" i="2"/>
  <c r="BE1275" i="2"/>
  <c r="BE1277" i="2"/>
  <c r="BE1281" i="2"/>
  <c r="BE1284" i="2"/>
  <c r="BE1287" i="2"/>
  <c r="BE1293" i="2"/>
  <c r="BE1297" i="2"/>
  <c r="BE1298" i="2"/>
  <c r="BE1302" i="2"/>
  <c r="BE1306" i="2"/>
  <c r="BE1307" i="2"/>
  <c r="BE1309" i="2"/>
  <c r="BE1312" i="2"/>
  <c r="BE1315" i="2"/>
  <c r="BE1318" i="2"/>
  <c r="BE1321" i="2"/>
  <c r="BE1324" i="2"/>
  <c r="BE1328" i="2"/>
  <c r="BE1329" i="2"/>
  <c r="BE1339" i="2"/>
  <c r="BE1344" i="2"/>
  <c r="BE1348" i="2"/>
  <c r="BE1355" i="2"/>
  <c r="BE1359" i="2"/>
  <c r="BE1361" i="2"/>
  <c r="BE1363" i="2"/>
  <c r="BE1367" i="2"/>
  <c r="BE1370" i="2"/>
  <c r="BE1374" i="2"/>
  <c r="BE1377" i="2"/>
  <c r="BE1378" i="2"/>
  <c r="BE1379" i="2"/>
  <c r="BE1383" i="2"/>
  <c r="BE1385" i="2"/>
  <c r="BE1387" i="2"/>
  <c r="BE1390" i="2"/>
  <c r="BE1392" i="2"/>
  <c r="BE1394" i="2"/>
  <c r="BE1396" i="2"/>
  <c r="BE1398" i="2"/>
  <c r="BE1400" i="2"/>
  <c r="BE1402" i="2"/>
  <c r="BE1404" i="2"/>
  <c r="BE1406" i="2"/>
  <c r="BE1407" i="2"/>
  <c r="BE1408" i="2"/>
  <c r="BE1409" i="2"/>
  <c r="BE1410" i="2"/>
  <c r="BE1411" i="2"/>
  <c r="BE1414" i="2"/>
  <c r="BE1418" i="2"/>
  <c r="BE1421" i="2"/>
  <c r="BE1425" i="2"/>
  <c r="BE1427" i="2"/>
  <c r="BE1429" i="2"/>
  <c r="BE1431" i="2"/>
  <c r="BE1433" i="2"/>
  <c r="BE1435" i="2"/>
  <c r="BE1437" i="2"/>
  <c r="BE1439" i="2"/>
  <c r="BE1441" i="2"/>
  <c r="BE1443" i="2"/>
  <c r="BE1445" i="2"/>
  <c r="BE1447" i="2"/>
  <c r="BE1449" i="2"/>
  <c r="BE1451" i="2"/>
  <c r="BE1453" i="2"/>
  <c r="BE1455" i="2"/>
  <c r="BE1457" i="2"/>
  <c r="BE1459" i="2"/>
  <c r="BE1461" i="2"/>
  <c r="BE1463" i="2"/>
  <c r="BE1465" i="2"/>
  <c r="BE1467" i="2"/>
  <c r="BE1471" i="2"/>
  <c r="BE1473" i="2"/>
  <c r="BE1476" i="2"/>
  <c r="BE1478" i="2"/>
  <c r="BE1480" i="2"/>
  <c r="BE1482" i="2"/>
  <c r="BE1484" i="2"/>
  <c r="BE1486" i="2"/>
  <c r="BE1488" i="2"/>
  <c r="BE1490" i="2"/>
  <c r="BE1492" i="2"/>
  <c r="BE1494" i="2"/>
  <c r="BE1496" i="2"/>
  <c r="BE1498" i="2"/>
  <c r="BE1500" i="2"/>
  <c r="BE1502" i="2"/>
  <c r="BE1504" i="2"/>
  <c r="BE1506" i="2"/>
  <c r="BE1508" i="2"/>
  <c r="BE1510" i="2"/>
  <c r="BE1512" i="2"/>
  <c r="BE1514" i="2"/>
  <c r="BE1516" i="2"/>
  <c r="BE1518" i="2"/>
  <c r="BE1520" i="2"/>
  <c r="BE1522" i="2"/>
  <c r="BE1524" i="2"/>
  <c r="BE1526" i="2"/>
  <c r="BE1528" i="2"/>
  <c r="BE1532" i="2"/>
  <c r="BE1534" i="2"/>
  <c r="BE1538" i="2"/>
  <c r="BE1541" i="2"/>
  <c r="BE1545" i="2"/>
  <c r="BE1548" i="2"/>
  <c r="BE1555" i="2"/>
  <c r="BE1559" i="2"/>
  <c r="BE1566" i="2"/>
  <c r="BE1569" i="2"/>
  <c r="BE1573" i="2"/>
  <c r="BE1577" i="2"/>
  <c r="BE1579" i="2"/>
  <c r="BE1582" i="2"/>
  <c r="BE1585" i="2"/>
  <c r="BE1591" i="2"/>
  <c r="BE1593" i="2"/>
  <c r="BE1594" i="2"/>
  <c r="BE1597" i="2"/>
  <c r="BE1600" i="2"/>
  <c r="BE1602" i="2"/>
  <c r="BE1605" i="2"/>
  <c r="BE1608" i="2"/>
  <c r="J56" i="2"/>
  <c r="BE122" i="2"/>
  <c r="BE163" i="2"/>
  <c r="BE207" i="2"/>
  <c r="BE212" i="2"/>
  <c r="BE331" i="2"/>
  <c r="BE332" i="2"/>
  <c r="BE441" i="2"/>
  <c r="BE559" i="2"/>
  <c r="BE565" i="2"/>
  <c r="BE574" i="2"/>
  <c r="BE630" i="2"/>
  <c r="BE155" i="2"/>
  <c r="BE201" i="2"/>
  <c r="BE236" i="2"/>
  <c r="BE243" i="2"/>
  <c r="BE301" i="2"/>
  <c r="BE303" i="2"/>
  <c r="BE319" i="2"/>
  <c r="BE498" i="2"/>
  <c r="BE515" i="2"/>
  <c r="BE571" i="2"/>
  <c r="BE577" i="2"/>
  <c r="BE617" i="2"/>
  <c r="BE627" i="2"/>
  <c r="BE639" i="2"/>
  <c r="BE649" i="2"/>
  <c r="BE663" i="2"/>
  <c r="BE666" i="2"/>
  <c r="BE697" i="2"/>
  <c r="BE134" i="2"/>
  <c r="BE137" i="2"/>
  <c r="BE149" i="2"/>
  <c r="BE173" i="2"/>
  <c r="BE185" i="2"/>
  <c r="BE192" i="2"/>
  <c r="BE239" i="2"/>
  <c r="BE267" i="2"/>
  <c r="BE274" i="2"/>
  <c r="BE294" i="2"/>
  <c r="BE446" i="2"/>
  <c r="BE480" i="2"/>
  <c r="BE509" i="2"/>
  <c r="BE529" i="2"/>
  <c r="BE590" i="2"/>
  <c r="BE160" i="2"/>
  <c r="BE176" i="2"/>
  <c r="BE180" i="2"/>
  <c r="BE195" i="2"/>
  <c r="BE216" i="2"/>
  <c r="BE230" i="2"/>
  <c r="BE249" i="2"/>
  <c r="BE271" i="2"/>
  <c r="BE326" i="2"/>
  <c r="BE333" i="2"/>
  <c r="BE335" i="2"/>
  <c r="BE350" i="2"/>
  <c r="BE536" i="2"/>
  <c r="BE596" i="2"/>
  <c r="BE603" i="2"/>
  <c r="BE125" i="2"/>
  <c r="BE128" i="2"/>
  <c r="BE131" i="2"/>
  <c r="BE143" i="2"/>
  <c r="BE152" i="2"/>
  <c r="BE354" i="2"/>
  <c r="BE413" i="2"/>
  <c r="BE451" i="2"/>
  <c r="BE465" i="2"/>
  <c r="BE541" i="2"/>
  <c r="BE621" i="2"/>
  <c r="BE642" i="2"/>
  <c r="BE656" i="2"/>
  <c r="F39" i="6"/>
  <c r="BD60" i="1"/>
  <c r="F36" i="4"/>
  <c r="BA58" i="1" s="1"/>
  <c r="F37" i="4"/>
  <c r="BB58" i="1"/>
  <c r="J36" i="2"/>
  <c r="AW56" i="1"/>
  <c r="F38" i="2"/>
  <c r="BC56" i="1"/>
  <c r="F36" i="3"/>
  <c r="BA57" i="1" s="1"/>
  <c r="F39" i="4"/>
  <c r="BD58" i="1"/>
  <c r="F38" i="6"/>
  <c r="BC60" i="1"/>
  <c r="F37" i="5"/>
  <c r="BB59" i="1"/>
  <c r="J36" i="6"/>
  <c r="AW60" i="1" s="1"/>
  <c r="F39" i="2"/>
  <c r="BD56" i="1" s="1"/>
  <c r="F39" i="8"/>
  <c r="BD62" i="1"/>
  <c r="F38" i="3"/>
  <c r="BC57" i="1"/>
  <c r="F39" i="7"/>
  <c r="BD61" i="1" s="1"/>
  <c r="J36" i="8"/>
  <c r="AW62" i="1" s="1"/>
  <c r="F36" i="6"/>
  <c r="BA60" i="1"/>
  <c r="F38" i="7"/>
  <c r="BC61" i="1"/>
  <c r="J32" i="4"/>
  <c r="F39" i="3"/>
  <c r="BD57" i="1"/>
  <c r="F36" i="5"/>
  <c r="BA59" i="1"/>
  <c r="F37" i="2"/>
  <c r="BB56" i="1"/>
  <c r="J36" i="3"/>
  <c r="AW57" i="1" s="1"/>
  <c r="F38" i="4"/>
  <c r="BC58" i="1" s="1"/>
  <c r="F39" i="5"/>
  <c r="BD59" i="1"/>
  <c r="F38" i="5"/>
  <c r="BC59" i="1"/>
  <c r="F36" i="7"/>
  <c r="BA61" i="1" s="1"/>
  <c r="F36" i="2"/>
  <c r="BA56" i="1" s="1"/>
  <c r="J36" i="7"/>
  <c r="AW61" i="1"/>
  <c r="F37" i="7"/>
  <c r="BB61" i="1"/>
  <c r="F37" i="8"/>
  <c r="BB62" i="1" s="1"/>
  <c r="AS54" i="1"/>
  <c r="F37" i="3"/>
  <c r="BB57" i="1"/>
  <c r="J36" i="4"/>
  <c r="AW58" i="1" s="1"/>
  <c r="F37" i="6"/>
  <c r="BB60" i="1" s="1"/>
  <c r="F38" i="8"/>
  <c r="BC62" i="1" s="1"/>
  <c r="J32" i="6"/>
  <c r="F36" i="8"/>
  <c r="BA62" i="1" s="1"/>
  <c r="J36" i="5"/>
  <c r="AW59" i="1" s="1"/>
  <c r="J63" i="7" l="1"/>
  <c r="J32" i="7"/>
  <c r="P108" i="8"/>
  <c r="P107" i="8" s="1"/>
  <c r="AU62" i="1" s="1"/>
  <c r="T108" i="8"/>
  <c r="T107" i="8" s="1"/>
  <c r="R107" i="8"/>
  <c r="T1589" i="2"/>
  <c r="T93" i="7"/>
  <c r="R95" i="6"/>
  <c r="R868" i="2"/>
  <c r="P868" i="2"/>
  <c r="P90" i="3"/>
  <c r="AU57" i="1" s="1"/>
  <c r="P120" i="2"/>
  <c r="T90" i="3"/>
  <c r="R91" i="5"/>
  <c r="R120" i="2"/>
  <c r="R119" i="2" s="1"/>
  <c r="T95" i="6"/>
  <c r="P1589" i="2"/>
  <c r="T91" i="5"/>
  <c r="R90" i="3"/>
  <c r="T120" i="2"/>
  <c r="P93" i="7"/>
  <c r="AU61" i="1"/>
  <c r="P91" i="5"/>
  <c r="AU59" i="1"/>
  <c r="P95" i="6"/>
  <c r="AU60" i="1" s="1"/>
  <c r="T868" i="2"/>
  <c r="BK108" i="8"/>
  <c r="BK107" i="8" s="1"/>
  <c r="J107" i="8" s="1"/>
  <c r="J63" i="8" s="1"/>
  <c r="AG61" i="1"/>
  <c r="AG60" i="1"/>
  <c r="J63" i="6"/>
  <c r="AG58" i="1"/>
  <c r="J63" i="4"/>
  <c r="AG57" i="1"/>
  <c r="J63" i="3"/>
  <c r="BK119" i="2"/>
  <c r="J119" i="2"/>
  <c r="J63" i="2" s="1"/>
  <c r="J32" i="5"/>
  <c r="AG59" i="1"/>
  <c r="J35" i="3"/>
  <c r="AV57" i="1" s="1"/>
  <c r="AT57" i="1" s="1"/>
  <c r="AN57" i="1" s="1"/>
  <c r="J35" i="5"/>
  <c r="AV59" i="1" s="1"/>
  <c r="AT59" i="1" s="1"/>
  <c r="F35" i="8"/>
  <c r="AZ62" i="1" s="1"/>
  <c r="F35" i="7"/>
  <c r="AZ61" i="1"/>
  <c r="BD55" i="1"/>
  <c r="BD54" i="1" s="1"/>
  <c r="W33" i="1" s="1"/>
  <c r="BC55" i="1"/>
  <c r="BC54" i="1" s="1"/>
  <c r="W32" i="1" s="1"/>
  <c r="J35" i="7"/>
  <c r="AV61" i="1"/>
  <c r="AT61" i="1"/>
  <c r="AN61" i="1"/>
  <c r="J35" i="2"/>
  <c r="AV56" i="1"/>
  <c r="AT56" i="1"/>
  <c r="F35" i="4"/>
  <c r="AZ58" i="1"/>
  <c r="F35" i="5"/>
  <c r="AZ59" i="1"/>
  <c r="J35" i="8"/>
  <c r="AV62" i="1" s="1"/>
  <c r="AT62" i="1" s="1"/>
  <c r="J35" i="4"/>
  <c r="AV58" i="1" s="1"/>
  <c r="AT58" i="1" s="1"/>
  <c r="AN58" i="1" s="1"/>
  <c r="F35" i="6"/>
  <c r="AZ60" i="1" s="1"/>
  <c r="F35" i="3"/>
  <c r="AZ57" i="1"/>
  <c r="BB55" i="1"/>
  <c r="BB54" i="1" s="1"/>
  <c r="AX54" i="1" s="1"/>
  <c r="J35" i="6"/>
  <c r="AV60" i="1" s="1"/>
  <c r="AT60" i="1" s="1"/>
  <c r="AN60" i="1" s="1"/>
  <c r="BA55" i="1"/>
  <c r="BA54" i="1"/>
  <c r="W30" i="1" s="1"/>
  <c r="F35" i="2"/>
  <c r="AZ56" i="1"/>
  <c r="T119" i="2" l="1"/>
  <c r="P119" i="2"/>
  <c r="AU56" i="1" s="1"/>
  <c r="AU55" i="1" s="1"/>
  <c r="AU54" i="1" s="1"/>
  <c r="J108" i="8"/>
  <c r="J64" i="8"/>
  <c r="J41" i="7"/>
  <c r="AN59" i="1"/>
  <c r="J41" i="6"/>
  <c r="J41" i="5"/>
  <c r="J41" i="4"/>
  <c r="J41" i="3"/>
  <c r="AX55" i="1"/>
  <c r="AY54" i="1"/>
  <c r="AW55" i="1"/>
  <c r="AY55" i="1"/>
  <c r="AZ55" i="1"/>
  <c r="AZ54" i="1" s="1"/>
  <c r="AV54" i="1" s="1"/>
  <c r="AK29" i="1" s="1"/>
  <c r="W31" i="1"/>
  <c r="AW54" i="1"/>
  <c r="AK30" i="1"/>
  <c r="J32" i="2"/>
  <c r="AG56" i="1"/>
  <c r="J32" i="8"/>
  <c r="AG62" i="1"/>
  <c r="J41" i="8" l="1"/>
  <c r="J41" i="2"/>
  <c r="AN56" i="1"/>
  <c r="AN62" i="1"/>
  <c r="W29" i="1"/>
  <c r="AT54" i="1"/>
  <c r="AV55" i="1"/>
  <c r="AT55" i="1"/>
  <c r="AG55" i="1"/>
  <c r="AG54" i="1"/>
  <c r="AK26" i="1" s="1"/>
  <c r="AK35" i="1" s="1"/>
  <c r="AN54" i="1" l="1"/>
  <c r="AN55" i="1"/>
</calcChain>
</file>

<file path=xl/sharedStrings.xml><?xml version="1.0" encoding="utf-8"?>
<sst xmlns="http://schemas.openxmlformats.org/spreadsheetml/2006/main" count="28678" uniqueCount="4502">
  <si>
    <t>Export Komplet</t>
  </si>
  <si>
    <t>VZ</t>
  </si>
  <si>
    <t>2.0</t>
  </si>
  <si>
    <t>ZAMOK</t>
  </si>
  <si>
    <t>False</t>
  </si>
  <si>
    <t>{969acf95-ea21-4b76-b1a7-daf3404acddb}</t>
  </si>
  <si>
    <t>0,01</t>
  </si>
  <si>
    <t>21</t>
  </si>
  <si>
    <t>12</t>
  </si>
  <si>
    <t>REKAPITULACE STAVBY</t>
  </si>
  <si>
    <t>v ---  níže se nacházejí doplnkové a pomocné údaje k sestavám  --- v</t>
  </si>
  <si>
    <t>Návod na vyplnění</t>
  </si>
  <si>
    <t>0,001</t>
  </si>
  <si>
    <t>Kód:</t>
  </si>
  <si>
    <t>2016015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</si>
  <si>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</si>
  <si>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</si>
  <si>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Sportovní hala Sušice</t>
  </si>
  <si>
    <t>KSO:</t>
  </si>
  <si>
    <t/>
  </si>
  <si>
    <t>CC-CZ:</t>
  </si>
  <si>
    <t>Místo:</t>
  </si>
  <si>
    <t xml:space="preserve"> </t>
  </si>
  <si>
    <t>Datum:</t>
  </si>
  <si>
    <t>Zadavatel:</t>
  </si>
  <si>
    <t>IČ:</t>
  </si>
  <si>
    <t>Město Sušice, nám. Svobody 138, 342 01 Sušice</t>
  </si>
  <si>
    <t>DIČ:</t>
  </si>
  <si>
    <t>Uchazeč:</t>
  </si>
  <si>
    <t>Vyplň údaj</t>
  </si>
  <si>
    <t>Projektant:</t>
  </si>
  <si>
    <t>27183912</t>
  </si>
  <si>
    <t>APRIS s.r.o</t>
  </si>
  <si>
    <t>CZ 271 839 12</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</si>
  <si>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</si>
  <si>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</si>
  <si>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</si>
  <si>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Nedílnou součástí výkazu výměr je projektová dokumentace společnosti APRIS 3MP, s.r.o. z 08/2017 (revize 03/2019), kde jsou řešení blíže popsána. Změny projektu podléhají autorským právům spol. APRIS 3MP, s.r.o. Při zpracování nabídky je nezbytné vycházet ze všech částí přikládané dokumentace. Případné disproporce v dokumentaci je nutno konzultovat se zadavatelem nebo zpracovatelem projektu. V průběhu zadávacího řízení je nutno na ně upozornit a zohlednit je. Bez předchozího odsouhlasení se zadavatelem není uchazeč oprávněn zasahovat do dokumentace či výkazu výměr. Podaná nabídka je závazná, na pozdější připomínky k dokumentaci nebo výkazu výměr nebude a nemůže být brán zřetel. Veškeré použité zařízení a materiály musí být schválené pro použití v ČR, musí k nim být dodána veškerá potřebná technická dokumentace v českém jazyce, příslušné atesty, případně doklady o shodě. Veškeré zařízení a materiály se rozumí včetně dodávky, montáže a elektrického připojení či technologického a programového vybavení, včetně veškerého potřebného pomocného materiálu (montážní materiál, propojovací krabičky, spojovací materiál, kabelové kanály...). Objem hald stavebního rumu v areálu byl určen dle zaměření dodaného investorem. Uvedené komponenty dle obchodních názvů v žádném případě nezavazují dodavatele stavby instalovat tyto komponenty od konkrétního výrobce aplikovat. Specifikace slouží pouze jako etalon pro stanovení technické úrovně, provedení a vybavení těchto komponentů. Po odsouhlasení předložené realizační dokumentace budou investorovi a GP předloženy k odsouhlasení všechny vyžádané vzorky jednotlivých prvků dodávky. Předáno včetně jednotlivých technických a katalogových listů. Výroba a předložení vzorků je započítaná v ceně díla a nebude hrazena zvlášť. Dodavatel přebírá veškerou odpovědnost za svou technickou koncepci, za své výpočty, za nárysy, za rozměry a za následky z nich plynoucí. Dodavatel musí předat podrobné plány, z nichž je dobře patrné vykonávání jednotlivých prací. Schválení dokumentace nelze použít jako pozdější námitku, vyskytnou-li se následky plynoucí z úprav nevyznačených v dokumentaci a neohlášených během prací. Po skončení díla dodavatel zpracuje dokumentaci skutečného provedení, která bude obsahovat skutečné provedení s vyznačením odchylek oproti projektu. Povinnost dodavatele je zajištění realizačního či dílenského projektu. Dodavatel na základě podkladů od GP a vlastního měření skutečného provedení prostor zhotoví dílenskou dokumentaci, kterou předloží ke kontrole GP. Uchazeč je povinen překontrolovat výpočty výměr a projektovou dokumentaci.</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</si>
  <si>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</si>
  <si>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</si>
  <si>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</si>
  <si>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</si>
  <si>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</si>
  <si>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</si>
  <si>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</si>
  <si>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</si>
  <si>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</si>
  <si>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</si>
  <si>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</si>
  <si>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</si>
  <si>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</si>
  <si>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</si>
  <si>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</si>
  <si>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</si>
  <si>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</si>
  <si>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</si>
  <si>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</si>
  <si>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</si>
  <si>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</si>
  <si>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</si>
  <si>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</si>
  <si>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</si>
  <si>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</si>
  <si>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</si>
  <si>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</si>
  <si>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</si>
  <si>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</si>
  <si>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</si>
  <si>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</si>
  <si>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</si>
  <si>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</si>
  <si>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</si>
  <si>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</si>
  <si>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</si>
  <si>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</si>
  <si>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</si>
  <si>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SO-01</t>
  </si>
  <si>
    <t>Sportovní hala</t>
  </si>
  <si>
    <t>STA</t>
  </si>
  <si>
    <t>1</t>
  </si>
  <si>
    <t>{f80cbade-a638-44cc-b1a2-507b1d026d15}</t>
  </si>
  <si>
    <t>2</t>
  </si>
  <si>
    <t>/</t>
  </si>
  <si>
    <t>D.01</t>
  </si>
  <si>
    <t>Architektonicko - stavební řešení</t>
  </si>
  <si>
    <t>Soupis</t>
  </si>
  <si>
    <t>{44debee8-3b45-4647-9f8e-69932dc387ed}</t>
  </si>
  <si>
    <t>D.04</t>
  </si>
  <si>
    <t>Zdravotně technické instalace</t>
  </si>
  <si>
    <t>{c0695a3b-440b-422c-a4d4-9a0147caffe7}</t>
  </si>
  <si>
    <t>D.06a</t>
  </si>
  <si>
    <t>Vytápění, chlazení</t>
  </si>
  <si>
    <t>{376ca8b2-acfb-43dc-adb6-242f7962f12d}</t>
  </si>
  <si>
    <t>D.06b</t>
  </si>
  <si>
    <t>Vzduchotechnika</t>
  </si>
  <si>
    <t>{53a2846b-f9d3-4cb1-9da6-38a373248c4c}</t>
  </si>
  <si>
    <t>D.07</t>
  </si>
  <si>
    <t>Elektroinstalace - silnoproud</t>
  </si>
  <si>
    <t>{846b8e9c-5f08-44cb-a3f7-365fdfd623de}</t>
  </si>
  <si>
    <t>D.08</t>
  </si>
  <si>
    <t>Elektroinstalace - slaboproud</t>
  </si>
  <si>
    <t>{a490840b-4627-43a2-9c1a-d0356a92d423}</t>
  </si>
  <si>
    <t>D.09</t>
  </si>
  <si>
    <t>Měření a regulace</t>
  </si>
  <si>
    <t>{3b84b13a-61cc-449a-80d5-49b75e935d08}</t>
  </si>
  <si>
    <t>KRYCÍ LIST SOUPISU PRACÍ</t>
  </si>
  <si>
    <t>Objekt:</t>
  </si>
  <si>
    <t>SO-01 - Sportovní hala</t>
  </si>
  <si>
    <t>Soupis:</t>
  </si>
  <si>
    <t>D.01 - Architektonicko - stavební řešení</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</si>
  <si>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</si>
  <si>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</si>
  <si>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</si>
  <si>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</si>
  <si>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</si>
  <si>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</si>
  <si>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</si>
  <si>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</si>
  <si>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</si>
  <si>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6 - Úpravy povrchů, podlahy a osazování výplní</t>
  </si>
  <si>
    <t xml:space="preserve">    8 - Trubní vedení</t>
  </si>
  <si>
    <t xml:space="preserve">    9 - Ostatní konstrukce a práce, bourání</t>
  </si>
  <si>
    <t xml:space="preserve">    90 - Dilatační spáry</t>
  </si>
  <si>
    <t xml:space="preserve">    998 - Přesun hmot</t>
  </si>
  <si>
    <t>PSV - Práce a dodávky PSV</t>
  </si>
  <si>
    <t xml:space="preserve">    502 - Okna a prosklené stěny</t>
  </si>
  <si>
    <t xml:space="preserve">    503 - Dveře</t>
  </si>
  <si>
    <t xml:space="preserve">    509 - Ostatní výrobky</t>
  </si>
  <si>
    <t xml:space="preserve">    711 - Izolace proti vodě, vlhkosti a plynům</t>
  </si>
  <si>
    <t xml:space="preserve">    712 - Povlakové krytiny</t>
  </si>
  <si>
    <t xml:space="preserve">    713 - Izolace tepelné</t>
  </si>
  <si>
    <t xml:space="preserve">    721 - Zdravotechnika - vnitřní kanalizace</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</si>
  <si>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</si>
  <si>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</si>
  <si>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</si>
  <si>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</si>
  <si>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</si>
  <si>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</si>
  <si>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</si>
  <si>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</si>
  <si>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</si>
  <si>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</si>
  <si>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</si>
  <si>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</si>
  <si>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</si>
  <si>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</si>
  <si>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</si>
  <si>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</si>
  <si>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</si>
  <si>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</si>
  <si>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</si>
  <si>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</si>
  <si>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</si>
  <si>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</si>
  <si>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</si>
  <si>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</si>
  <si>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</si>
  <si>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</si>
  <si>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</si>
  <si>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</si>
  <si>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</si>
  <si>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</si>
  <si>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</si>
  <si>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</si>
  <si>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</si>
  <si>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</si>
  <si>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115101203</t>
  </si>
  <si>
    <t>Čerpání vody na dopravní výšku do 10 m s uvažovaným průměrným přítokem přes 1 000 do 2 000 l/min</t>
  </si>
  <si>
    <t>hod</t>
  </si>
  <si>
    <t>CS ÚRS 2024 02</t>
  </si>
  <si>
    <t>4</t>
  </si>
  <si>
    <t>-1686467673</t>
  </si>
  <si>
    <t>Online PSC</t>
  </si>
  <si>
    <t>https://podminky.urs.cz/item/CS_URS_2024_02/115101203</t>
  </si>
  <si>
    <t>PSC</t>
  </si>
  <si>
    <t xml:space="preserve">Poznámka k souboru cen:_x000D_
1. Ceny jsou určeny pro čerpání ve dne, v noci, v pracovní dny i ve dnech pracovního klidu._x000D_
2.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3. V cenách jsou započteny i náklady na odpadní potrubí v délce do 20 m, na lešení pod čerpadla a pod odpadní potrubí. Pro převedení vody na vzdálenost větší než 20 m se použijí položky souboru cen 115 00-11 Převedení vody potrubím tohoto katalogu._x000D_
4. V cenách nejsou započteny náklady na zřízení čerpacích jímek nebo projektovaných studní:_x000D_
a) kopaných; tyto se oceňují příslušnými cenami části A02 Zemní práce pro objekty oborů 821 až 828,_x000D_
b) vrtaných; tyto se oceňují příslušnými cenami katalogu 800-2 Zvláštní zakládání objektů._x000D_
5. Doba, po kterou nejsou čerpadla v činnosti, se neoceňuje. Výjimkou je přerušení čerpání vody na dobu do 15 minut jednotlivě; toto přerušení se od doby čerpání neodečítá._x000D_
6. Dopravní výškou vody se rozumí svislá vzdálenost mezi hladinou vody v jímce sníženou čerpáním a vodorovnou rovinou proloženou osou nejvyššího bodu výtlačného potrubí._x000D_
7. Množství jednotek se určuje v hodinách doby, po kterou je jednotlivé čerpadlo, popř. celý soubor čerpadel v činnosti._x000D_
8. Počet měrných jednotek se určí samostatně za každé čerpací místo (jámu, studnu, šachtu)_x000D_
</t>
  </si>
  <si>
    <t>115101303</t>
  </si>
  <si>
    <t>Pohotovost záložní čerpací soupravy pro dopravní výšku do 10 m s uvažovaným průměrným přítokem přes 1 000 do 2 000 l/min</t>
  </si>
  <si>
    <t>den</t>
  </si>
  <si>
    <t>-975500414</t>
  </si>
  <si>
    <t>https://podminky.urs.cz/item/CS_URS_2024_02/115101303</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</si>
  <si>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</si>
  <si>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3</t>
  </si>
  <si>
    <t>122251106</t>
  </si>
  <si>
    <t>Odkopávky a prokopávky nezapažené strojně v hornině třídy těžitelnosti I skupiny 3 přes 1 000 do 5 000 m3</t>
  </si>
  <si>
    <t>m3</t>
  </si>
  <si>
    <t>1865177993</t>
  </si>
  <si>
    <t>https://podminky.urs.cz/item/CS_URS_2024_02/122251106</t>
  </si>
  <si>
    <t>VV</t>
  </si>
  <si>
    <t>(3074,76+586,26)*0,32</t>
  </si>
  <si>
    <t>122201109</t>
  </si>
  <si>
    <t>Odkopávky a prokopávky nezapažené s přehozením výkopku na vzdálenost do 3 m nebo s naložením na dopravní prostředek v hornině tř. 3 Příplatek k cenám za lepivost horniny tř. 3</t>
  </si>
  <si>
    <t>R-položka</t>
  </si>
  <si>
    <t>-129724407</t>
  </si>
  <si>
    <t xml:space="preserve">Poznámka k souboru cen:_x000D_
1. Odkopávky a prokopávky v roubených prostorech se oceňují podle čl. 3116 Všeobecných podmínek tohoto katalogu._x000D_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m3._x000D_
3. Ceny lze použít i pro vykopávky odpadových jam._x000D_
4. Ceny lze použít i pro sejmutí podorničí. Přitom se přihlíží k ustanovení čl. 3112 Všeobecných podmínek tohoto katalogu._x000D_
</t>
  </si>
  <si>
    <t>1171,526/3</t>
  </si>
  <si>
    <t>5</t>
  </si>
  <si>
    <t>131213701</t>
  </si>
  <si>
    <t>Hloubení nezapažených jam ručně s urovnáním dna do předepsaného profilu a spádu v hornině třídy těžitelnosti I skupiny 3 soudržných</t>
  </si>
  <si>
    <t>-361516184</t>
  </si>
  <si>
    <t>https://podminky.urs.cz/item/CS_URS_2024_02/131213701</t>
  </si>
  <si>
    <t>"ruční dočištění výkopu" 11,55</t>
  </si>
  <si>
    <t>6</t>
  </si>
  <si>
    <t>131351102</t>
  </si>
  <si>
    <t>Hloubení nezapažených jam a zářezů strojně s urovnáním dna do předepsaného profilu a spádu v hornině třídy těžitelnosti II skupiny 4 přes 20 do 50 m3</t>
  </si>
  <si>
    <t>1268002420</t>
  </si>
  <si>
    <t>https://podminky.urs.cz/item/CS_URS_2024_02/131351102</t>
  </si>
  <si>
    <t>"jáma v suterénu:" 0,85*29,93</t>
  </si>
  <si>
    <t>7</t>
  </si>
  <si>
    <t>131301109</t>
  </si>
  <si>
    <t>Hloubení nezapažených jam a zářezů s urovnáním dna do předepsaného profilu a spádu Příplatek k cenám za lepivost horniny tř. 4</t>
  </si>
  <si>
    <t>-1819117111</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</si>
  <si>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</si>
  <si>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25,441/3</t>
  </si>
  <si>
    <t>8</t>
  </si>
  <si>
    <t>131351206</t>
  </si>
  <si>
    <t>Hloubení zapažených jam a zářezů strojně s urovnáním dna do předepsaného profilu a spádu v hornině třídy těžitelnosti II skupiny 4 přes 1 000 do 5 000 m3</t>
  </si>
  <si>
    <t>-1564571074</t>
  </si>
  <si>
    <t>https://podminky.urs.cz/item/CS_URS_2024_02/131351206</t>
  </si>
  <si>
    <t xml:space="preserve">"suterén:" 3,25*586,26 </t>
  </si>
  <si>
    <t>9</t>
  </si>
  <si>
    <t>131301209</t>
  </si>
  <si>
    <t>Hloubení zapažených jam a zářezů s urovnáním dna do předepsaného profilu a spádu Příplatek k cenám za lepivost horniny tř. 4</t>
  </si>
  <si>
    <t>-1847991889</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</si>
  <si>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prostředek._x000D_
2. Hloubení zapažených jam hloubky přes 16 m se oceňuje individuálně._x000D_
3. Náklady na svislé přemístění výkopku nad 1 m hloubky se určí dle ustanovení článku č. 3161 všeobecných podmínek katalogu._x000D_
4. Výpočet objemu vykopávky v pazených prostorách se stanovuje dle přílohy č. 4 tohoto ceníku._x000D_
</t>
  </si>
  <si>
    <t>1905,345/3</t>
  </si>
  <si>
    <t>10</t>
  </si>
  <si>
    <t>132251102</t>
  </si>
  <si>
    <t>Hloubení nezapažených rýh šířky do 800 mm strojně s urovnáním dna do předepsaného profilu a spádu v hornině třídy těžitelnosti I skupiny 3 přes 20 do 50 m3</t>
  </si>
  <si>
    <t>-1286025008</t>
  </si>
  <si>
    <t>https://podminky.urs.cz/item/CS_URS_2024_02/132251102</t>
  </si>
  <si>
    <t>0,5*(5*3,22+3*3,2+2,32)+0,7*(6*1,8+2*1,81)</t>
  </si>
  <si>
    <t>11</t>
  </si>
  <si>
    <t>132201109</t>
  </si>
  <si>
    <t>Hloubení zapažených i nezapažených rýh šířky do 600 mm s urovnáním dna do předepsaného profilu a spádu v hornině tř. 3 Příplatek k cenám za lepivost horniny tř. 3</t>
  </si>
  <si>
    <t>678380280</t>
  </si>
  <si>
    <t xml:space="preserve">Poznámka k souboru cen:_x000D_
1. V cenách jsou započteny i náklady na přehození výkopku na přilehlém terénu na vzdálenost do 3 m od podélné osy rýhy nebo naložení na dopravní prostředek._x000D_
2. Ceny jsou určeny pro rýhy:_x000D_
a) šířky přes 200 do 300 mm a hloubky do 750 mm,_x000D_
b) šířky přes 300 do 400 mm a hloubky do 1 000 mm,_x000D_
c) šířky přes 400 do 500 mm a hloubky do 1 250 mm,_x000D_
d) šířky přes 500 do 600 mm a hloubky do 1 500 mm._x000D_
3. Náklady na svislé přemístění výkopku nad 1 m hloubky se určí dle ustanovení článku č. 3161 všeobecných podmínek katalogu._x000D_
</t>
  </si>
  <si>
    <t>24,104/3</t>
  </si>
  <si>
    <t>132251254</t>
  </si>
  <si>
    <t>Hloubení nezapažených rýh šířky přes 800 do 2 000 mm strojně s urovnáním dna do předepsaného profilu a spádu v hornině třídy těžitelnosti I skupiny 3 přes 100 do 500 m3</t>
  </si>
  <si>
    <t>-944319274</t>
  </si>
  <si>
    <t>https://podminky.urs.cz/item/CS_URS_2024_02/132251254</t>
  </si>
  <si>
    <t>0,6*(87,06+4,2*2)</t>
  </si>
  <si>
    <t>0,5*(36,7+2,4+3,35+7*3,36+9*1,4+2,72+2,52+30,53+2,52+10,47+9,8+10+0,69+35,64+210,58)</t>
  </si>
  <si>
    <t>Součet</t>
  </si>
  <si>
    <t>13</t>
  </si>
  <si>
    <t>132201209</t>
  </si>
  <si>
    <t>Hloubení zapažených i nezapažených rýh šířky přes 600 do 2 000 mm s urovnáním dna do předepsaného profilu a spádu v hornině tř. 3 Příplatek k cenám za lepivost horniny tř. 3</t>
  </si>
  <si>
    <t>-74954065</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</si>
  <si>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prostředek._x000D_
2. Hloubení rýh při lesnicko-technických melioracích se oceňuje:_x000D_
a) ve stržích cenami platnými pro objem výkopu do 100 m3, i když skutečný objem výkopu je větší,_x000D_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m3._x000D_
3. Náklady na svislé přemístění výkopku nad 1 m hloubky se určí dle ustanovení článku č. 3161 všeobecných podmínek katalogu._x000D_
4. Předepisuje-li projekt hloubit rýhy 5 až 7 bez použití trhavin, oceňuje se toto hloubení:_x000D_
a) v suchu nebo mokru cenami 138 40-1201, 138 50-1201 a 138 60-1201 Dolamování hloubených vykopávek,_x000D_
b) v tekoucí vodě při jakékoliv její rychlosti individuálně._x000D_
5. Ceny nelze použít pro hloubení rýh a hloubky přes 16 m. Tyto práce se oceňují individuálně._x000D_
</t>
  </si>
  <si>
    <t>254,296/3</t>
  </si>
  <si>
    <t>14</t>
  </si>
  <si>
    <t>151001</t>
  </si>
  <si>
    <t>Zřízení kotvení štětovnicové stěny dl. kotev 10 m vzdál. 2 m</t>
  </si>
  <si>
    <t>m</t>
  </si>
  <si>
    <t>-1897347481</t>
  </si>
  <si>
    <t>57*10</t>
  </si>
  <si>
    <t>15</t>
  </si>
  <si>
    <t>153112111</t>
  </si>
  <si>
    <t>Zřízení beraněných stěn z ocelových štětovnic z terénu nastražení štětovnic ve standardních podmínkách, délky do 10 m</t>
  </si>
  <si>
    <t>m2</t>
  </si>
  <si>
    <t>-854881004</t>
  </si>
  <si>
    <t>https://podminky.urs.cz/item/CS_URS_2024_02/153112111</t>
  </si>
  <si>
    <t xml:space="preserve">Poznámka k souboru cen:_x000D_
1. V cenách -2111 a -2112 jsou započteny i náklady na případné zdvojování štětovnic._x000D_
2. V cenách nejsou započteny náklady na:_x000D_
a) dodání nebo opotřebení štětovnic._x000D_
- dodání štětovnic trvale zabudovaných se oceňuje ve specifikaci._x000D_
- opotřebení štětovnic dočasně zabudovaných se oceňuje ve specifikaci jako 0,5 násobek pořizovací ceny materiálu._x000D_
b) úpravu štětovnic pro manipulaci, řezání nebo sváření, tyto úpravy se oceňují cenami 153 11-1. . . Úprava ocelových štětovnic_x000D_
</t>
  </si>
  <si>
    <t>(13,82+40,94)*2*4,5</t>
  </si>
  <si>
    <t>16</t>
  </si>
  <si>
    <t>153112122</t>
  </si>
  <si>
    <t>Zřízení beraněných stěn z ocelových štětovnic z terénu zaberanění štětovnic ve standardních podmínkách, délky do 8 m</t>
  </si>
  <si>
    <t>1941239188</t>
  </si>
  <si>
    <t>https://podminky.urs.cz/item/CS_URS_2024_02/153112122</t>
  </si>
  <si>
    <t>17</t>
  </si>
  <si>
    <t>M</t>
  </si>
  <si>
    <t>134001</t>
  </si>
  <si>
    <t>Štětovnice ZTV llln, EN 10248-2 zn. S240GP (1.0021) dle EN 10248-1</t>
  </si>
  <si>
    <t>t</t>
  </si>
  <si>
    <t>-552100767</t>
  </si>
  <si>
    <t>P</t>
  </si>
  <si>
    <t>Poznámka k položce:_x000D_
Hmotnost: 62 kg/m, 155,5 kg/m2</t>
  </si>
  <si>
    <t>(13,82+40,94)*2*4,5*0,1555</t>
  </si>
  <si>
    <t>18</t>
  </si>
  <si>
    <t>153113112</t>
  </si>
  <si>
    <t>Vytažení stěn z ocelových štětovnic zaberaněných z terénu délky do 12 m ve standardních podmínkách, zaberaněných na hloubku do 8 m</t>
  </si>
  <si>
    <t>7403379</t>
  </si>
  <si>
    <t>https://podminky.urs.cz/item/CS_URS_2024_02/153113112</t>
  </si>
  <si>
    <t xml:space="preserve">Poznámka k souboru cen:_x000D_
1. V cenách nejsou započteny náklady na úpravu štětovnic pro manipulaci, řezání nebo sváření tyto úpravy se oceňují cenami 153 11-1. . . Úprava ocelových štětovnic_x000D_
2. Množství měrných jednotek se určuje v m2 plochy zaberaněné části stěny._x000D_
</t>
  </si>
  <si>
    <t>19</t>
  </si>
  <si>
    <t>153116112</t>
  </si>
  <si>
    <t>Kleštiny nebo převázky pro hradící stěny beraněné, nasazené, tabulové z oceli jakéhokoliv druhu z terénu montáž</t>
  </si>
  <si>
    <t>694876780</t>
  </si>
  <si>
    <t>https://podminky.urs.cz/item/CS_URS_2024_02/153116112</t>
  </si>
  <si>
    <t xml:space="preserve">Poznámka k souboru cen:_x000D_
1. V ceně -6112 a -6121 jsou započteny i náklady na spojovací materiál._x000D_
2. V ceně -6111 nejsou započteny náklady na dodání nebo opotřebení kleštin a převázek;_x000D_
a) dodání kleštin nebo převázek trvale zabudovaných se oceňuje ve specifikaci,_x000D_
b) opotřebení kleštin nebo převázek dočasně zabudovaných se oceňuje ve specifikaci jako 0,5 násobek pořizovací ceny materiálu._x000D_
</t>
  </si>
  <si>
    <t>109,52*27,2*2*0,001</t>
  </si>
  <si>
    <t>20</t>
  </si>
  <si>
    <t>13010940</t>
  </si>
  <si>
    <t>ocel profilová UPE 220 jakost 11 375</t>
  </si>
  <si>
    <t>-702607282</t>
  </si>
  <si>
    <t>153116113</t>
  </si>
  <si>
    <t>Kleštiny nebo převázky pro hradící stěny beraněné, nasazené, tabulové z oceli jakéhokoliv druhu z terénu demontáž</t>
  </si>
  <si>
    <t>1112429388</t>
  </si>
  <si>
    <t>https://podminky.urs.cz/item/CS_URS_2024_02/153116113</t>
  </si>
  <si>
    <t>22</t>
  </si>
  <si>
    <t>162351103</t>
  </si>
  <si>
    <t>Vodorovné přemístění výkopku nebo sypaniny po suchu na obvyklém dopravním prostředku, bez naložení výkopku, avšak se složením bez rozhrnutí z horniny třídy těžitelnosti I skupiny 1 až 3 na vzdálenost přes 50 do 500 m</t>
  </si>
  <si>
    <t>-1437264369</t>
  </si>
  <si>
    <t>https://podminky.urs.cz/item/CS_URS_2024_02/162351103</t>
  </si>
  <si>
    <t>734,025*2 "pro zpětné zásypy"</t>
  </si>
  <si>
    <t>23</t>
  </si>
  <si>
    <t>162751117</t>
  </si>
  <si>
    <t>Vodorovné přemístění výkopku nebo sypaniny po suchu na obvyklém dopravním prostředku, bez naložení výkopku, avšak se složením bez rozhrnutí z horniny třídy těžitelnosti I skupiny 1 až 3 na vzdálenost přes 9 000 do 10 000 m</t>
  </si>
  <si>
    <t>-861853591</t>
  </si>
  <si>
    <t>https://podminky.urs.cz/item/CS_URS_2024_02/162751117</t>
  </si>
  <si>
    <t>1171,526+1905,345+11,55+194,34+24,104+254,296-734,025</t>
  </si>
  <si>
    <t>24</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</si>
  <si>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</si>
  <si>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</si>
  <si>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-1574513447</t>
  </si>
  <si>
    <t>https://podminky.urs.cz/item/CS_URS_2024_02/162751119</t>
  </si>
  <si>
    <t>"skládka Zavlekov" 8*2827,136</t>
  </si>
  <si>
    <t>25</t>
  </si>
  <si>
    <t>167151111</t>
  </si>
  <si>
    <t>Nakládání, skládání a překládání neulehlého výkopku nebo sypaniny strojně nakládání, množství přes 100 m3, z hornin třídy těžitelnosti I, skupiny 1 až 3</t>
  </si>
  <si>
    <t>312350143</t>
  </si>
  <si>
    <t>https://podminky.urs.cz/item/CS_URS_2024_02/167151111</t>
  </si>
  <si>
    <t>734,025+194,34</t>
  </si>
  <si>
    <t>26</t>
  </si>
  <si>
    <t>171251201</t>
  </si>
  <si>
    <t>Uložení sypaniny na skládky nebo meziskládky bez hutnění s upravením uložené sypaniny do předepsaného tvaru</t>
  </si>
  <si>
    <t>-1448923940</t>
  </si>
  <si>
    <t>https://podminky.urs.cz/item/CS_URS_2024_02/171251201</t>
  </si>
  <si>
    <t>27</t>
  </si>
  <si>
    <t>171201231</t>
  </si>
  <si>
    <t>Poplatek za uložení stavebního odpadu na recyklační skládce (skládkovné) zeminy a kamení zatříděného do Katalogu odpadů pod kódem 17 05 04</t>
  </si>
  <si>
    <t>-1318851988</t>
  </si>
  <si>
    <t>https://podminky.urs.cz/item/CS_URS_2024_02/171201231</t>
  </si>
  <si>
    <t>2827,136*1,9</t>
  </si>
  <si>
    <t>28</t>
  </si>
  <si>
    <t>174151101</t>
  </si>
  <si>
    <t>Zásyp sypaninou z jakékoliv horniny strojně s uložením výkopku ve vrstvách se zhutněním jam, šachet, rýh nebo kolem objektů v těchto vykopávkách</t>
  </si>
  <si>
    <t>-448794990</t>
  </si>
  <si>
    <t>https://podminky.urs.cz/item/CS_URS_2024_02/174151101</t>
  </si>
  <si>
    <t>(586,28-438,45-0,3*15)*3,41</t>
  </si>
  <si>
    <t>245,27*1</t>
  </si>
  <si>
    <t>29</t>
  </si>
  <si>
    <t>181951112</t>
  </si>
  <si>
    <t>Úprava pláně vyrovnáním výškových rozdílů strojně v hornině třídy těžitelnosti I, skupiny 1 až 3 se zhutněním</t>
  </si>
  <si>
    <t>-379458278</t>
  </si>
  <si>
    <t>https://podminky.urs.cz/item/CS_URS_2024_02/181951112</t>
  </si>
  <si>
    <t>2937,2</t>
  </si>
  <si>
    <t>Zakládání</t>
  </si>
  <si>
    <t>30</t>
  </si>
  <si>
    <t>212755216</t>
  </si>
  <si>
    <t>Trativody bez lože z drenážních trubek plastových flexibilních D 160 mm</t>
  </si>
  <si>
    <t>510046193</t>
  </si>
  <si>
    <t>https://podminky.urs.cz/item/CS_URS_2024_02/212755216</t>
  </si>
  <si>
    <t xml:space="preserve">Poznámka k souboru cen:_x000D_
1. Ceny jsou určeny pro uložení drenážních trubek do výkopu bez lože a obsypu._x000D_
2. Trativody včetně lože a obsypu trubek se ocení cenami souboru cen 212 75-2 . Trativody z drenážních trubek katalogu 827-1 Vedení trubní dálková a přípojná – vodovody a kanalizace._x000D_
</t>
  </si>
  <si>
    <t>"suterén" 200</t>
  </si>
  <si>
    <t>31</t>
  </si>
  <si>
    <t>213141111</t>
  </si>
  <si>
    <t>Zřízení vrstvy z geotextilie filtrační, separační, odvodňovací, ochranné, výztužné nebo protierozní v rovině nebo ve sklonu do 1:5, šířky do 3 m</t>
  </si>
  <si>
    <t>835476091</t>
  </si>
  <si>
    <t>https://podminky.urs.cz/item/CS_URS_2024_02/213141111</t>
  </si>
  <si>
    <t xml:space="preserve">Poznámka k souboru cen:_x000D_
1. Ceny jsou určeny pro zřízení vrstev na upraveném povrchu._x000D_
2. V cenách jsou započteny i náklady na položení a spojení geotextilií včetně přesahů._x000D_
3. V cenách nejsou započteny náklady na dodávku geotextilií, která se oceňuje ve specifikaci. Ztratné včetně přesahů lze stanovit ve výši 15 až 20 %._x000D_
4. Ceny -1131 až -1133 lze použít i pro vyvedení geotextilie na svislou konstrukci._x000D_
</t>
  </si>
  <si>
    <t>279+108,3+0,92*82,1+1*(23,8+10,54+4,2)</t>
  </si>
  <si>
    <t>32</t>
  </si>
  <si>
    <t>69311082</t>
  </si>
  <si>
    <t>geotextilie netkaná separační, ochranná, filtrační, drenážní PP 500g/m2</t>
  </si>
  <si>
    <t>1642964223</t>
  </si>
  <si>
    <t>Poznámka k položce:_x000D_
Přesná specifikace viz. D.01.510 Výpis technických listů - D.01.510 09/06</t>
  </si>
  <si>
    <t>501,372*1,15 'Přepočtené koeficientem množství</t>
  </si>
  <si>
    <t>33</t>
  </si>
  <si>
    <t>226212113</t>
  </si>
  <si>
    <t>Velkoprofilové vrty náběrovým vrtáním svislé zapažené ocelovými pažnicemi průměru přes 550 do 650 mm, v hl od 0 do 5 m v hornině tř. III</t>
  </si>
  <si>
    <t>-1420078578</t>
  </si>
  <si>
    <t>https://podminky.urs.cz/item/CS_URS_2024_02/226212113</t>
  </si>
  <si>
    <t>2*5+2*4,3+3*4,9</t>
  </si>
  <si>
    <t>34</t>
  </si>
  <si>
    <t>226212213</t>
  </si>
  <si>
    <t>Velkoprofilové vrty náběrovým vrtáním svislé zapažené ocelovými pažnicemi průměru přes 550 do 650 mm, v hl od 0 do 10 m v hornině tř. III</t>
  </si>
  <si>
    <t>473951935</t>
  </si>
  <si>
    <t>https://podminky.urs.cz/item/CS_URS_2024_02/226212213</t>
  </si>
  <si>
    <t>5,2*16+5,3*7+5,4*15+5,1*63</t>
  </si>
  <si>
    <t>35</t>
  </si>
  <si>
    <t>226212513</t>
  </si>
  <si>
    <t>Velkoprofilové vrty náběrovým vrtáním svislé zapažené ocelovými pažnicemi průměru přes 650 do 850 mm, v hl od 0 do 5 m v hornině tř. III</t>
  </si>
  <si>
    <t>135497454</t>
  </si>
  <si>
    <t>https://podminky.urs.cz/item/CS_URS_2024_02/226212513</t>
  </si>
  <si>
    <t>4*4,9</t>
  </si>
  <si>
    <t>36</t>
  </si>
  <si>
    <t>226212613</t>
  </si>
  <si>
    <t>Velkoprofilové vrty náběrovým vrtáním svislé zapažené ocelovými pažnicemi průměru přes 650 do 850 mm, v hl od 0 do 10 m v hornině tř. III</t>
  </si>
  <si>
    <t>1123954827</t>
  </si>
  <si>
    <t>https://podminky.urs.cz/item/CS_URS_2024_02/226212613</t>
  </si>
  <si>
    <t>5,1*6</t>
  </si>
  <si>
    <t>37</t>
  </si>
  <si>
    <t>231212112</t>
  </si>
  <si>
    <t>Zřízení výplně pilot zapažených s vytažením pažnic z vrtu svislých z betonu železového, v hl od 0 do 10 m, při průměru piloty přes 450 do 650 mm</t>
  </si>
  <si>
    <t>1775536837</t>
  </si>
  <si>
    <t>https://podminky.urs.cz/item/CS_URS_2024_02/231212112</t>
  </si>
  <si>
    <t xml:space="preserve">Poznámka k souboru cen:_x000D_
1. V cenách jsou započteny i náklady na vytažení pažnic._x000D_
2. Ceny neobsahují náklady na dodání výplně, tyto se oceňují podle ustanovení poznámky 1. a 3. souboru cen 231 1 . - Zřízení výplně pilot bez vytažení pažnic._x000D_
3. Množství měrných jednotek se určuje v m3 objemu výplně piloty._x000D_
4. Pokud je výplň dodávána přímo na místo zabudování nebo do prostoru technologické manipulace, její hmotnost se nezapočítává do přesunu hmot._x000D_
</t>
  </si>
  <si>
    <t>522,6+33,3</t>
  </si>
  <si>
    <t>38</t>
  </si>
  <si>
    <t>58932936</t>
  </si>
  <si>
    <t>beton C 25/30 XF1 XA1 kamenivo frakce 0/16</t>
  </si>
  <si>
    <t>38445537</t>
  </si>
  <si>
    <t>pi*((0,62^2)/4)*(33,3+522,6)</t>
  </si>
  <si>
    <t>39</t>
  </si>
  <si>
    <t>231212113</t>
  </si>
  <si>
    <t>Zřízení výplně pilot zapažených s vytažením pažnic z vrtu svislých z betonu železového, v hl od 0 do 10 m, při průměru piloty přes 650 do 1250 mm</t>
  </si>
  <si>
    <t>-1102211745</t>
  </si>
  <si>
    <t>https://podminky.urs.cz/item/CS_URS_2024_02/231212113</t>
  </si>
  <si>
    <t>19,6+30,6</t>
  </si>
  <si>
    <t>40</t>
  </si>
  <si>
    <t>218446757</t>
  </si>
  <si>
    <t>pi*((0,82)^2/4)*(19,6+30,6)</t>
  </si>
  <si>
    <t>41</t>
  </si>
  <si>
    <t>231611114</t>
  </si>
  <si>
    <t>Výztuž pilot betonovaných do země z oceli 10 505 (R)</t>
  </si>
  <si>
    <t>1130425152</t>
  </si>
  <si>
    <t>https://podminky.urs.cz/item/CS_URS_2024_02/231611114</t>
  </si>
  <si>
    <t xml:space="preserve">Poznámka k souboru cen:_x000D_
1. Ceny lze použít i pro zřízení armokošů._x000D_
2. V cenách nejsou započteny náklady na uložení výztuže a nastavení armokošů; tyto náklady jsou započteny v cenách souboru cen 231 . . - Zřízení výplně pilot z betonu železového, části A01 Zvláštní zakládání objektů._x000D_
</t>
  </si>
  <si>
    <t>42</t>
  </si>
  <si>
    <t>271922211</t>
  </si>
  <si>
    <t>Podsyp pod základové konstrukce se zhutněním a urovnáním povrchu z recyklátu betonového</t>
  </si>
  <si>
    <t>763621414</t>
  </si>
  <si>
    <t>https://podminky.urs.cz/item/CS_URS_2024_02/271922211</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</si>
  <si>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</si>
  <si>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Poznámka k položce:_x000D_
Položka obsahuje pouze montáž. V prostoru místa areálu budoucí sportovní haly se materiál nachází, dodavatel je povinen tento materiál zpracovat.</t>
  </si>
  <si>
    <t>0,15*(457,97+144,22+405,9+113,91+4+4,41+96,68+1319,08)</t>
  </si>
  <si>
    <t>43</t>
  </si>
  <si>
    <t>273323511</t>
  </si>
  <si>
    <t>Základy z betonu železového (bez výztuže) desky z betonu pro konstrukce bílých van tř. C 25/30</t>
  </si>
  <si>
    <t>-2054378903</t>
  </si>
  <si>
    <t>https://podminky.urs.cz/item/CS_URS_2024_02/273323511</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</si>
  <si>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 výztuž, tyto se oceňují cenami souboru cen 27* 36-.... Výztuž základů._x000D_
4. V cenách z betonu pro konstrukce bílých van 27. 32-3 nejsou započteny náklady na těsnění dilatačních a pracovních spar, tyto se oceňují cenami souborů cen 953 33 části A08 tohoto katalogu._x000D_
</t>
  </si>
  <si>
    <t>417,66*0,3</t>
  </si>
  <si>
    <t>44</t>
  </si>
  <si>
    <t>273351121</t>
  </si>
  <si>
    <t>Bednění základů desek zřízení</t>
  </si>
  <si>
    <t>280083555</t>
  </si>
  <si>
    <t>https://podminky.urs.cz/item/CS_URS_2024_02/273351121</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</si>
  <si>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</si>
  <si>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0,3*100,12</t>
  </si>
  <si>
    <t>45</t>
  </si>
  <si>
    <t>273351122</t>
  </si>
  <si>
    <t>Bednění základů desek odstranění</t>
  </si>
  <si>
    <t>1486079757</t>
  </si>
  <si>
    <t>https://podminky.urs.cz/item/CS_URS_2024_02/273351122</t>
  </si>
  <si>
    <t>46</t>
  </si>
  <si>
    <t>273361821</t>
  </si>
  <si>
    <t>Výztuž základů desek z betonářské oceli 10 505 (R) nebo BSt 500</t>
  </si>
  <si>
    <t>-1029157253</t>
  </si>
  <si>
    <t>https://podminky.urs.cz/item/CS_URS_2024_02/273361821</t>
  </si>
  <si>
    <t xml:space="preserve">Poznámka k souboru cen:_x000D_
1. Ceny platí pro desky rovné, s náběhy, hřibové nebo upnuté do žeber včetně výztuže těchto žeber._x000D_
</t>
  </si>
  <si>
    <t>47</t>
  </si>
  <si>
    <t>274321411</t>
  </si>
  <si>
    <t>Základy z betonu železového (bez výztuže) pasy z betonu bez zvláštních nároků na prostředí tř. C 20/25</t>
  </si>
  <si>
    <t>228755471</t>
  </si>
  <si>
    <t>https://podminky.urs.cz/item/CS_URS_2024_02/274321411</t>
  </si>
  <si>
    <t>1,8*1*10</t>
  </si>
  <si>
    <t>0,9*4*4,2</t>
  </si>
  <si>
    <t>0,8*(2*10,49+3*9,8+3,18+5,33+5,53+35,65+9,43+8,45+10,47+1,3+5,67+31,14+2*1,4+1,28)</t>
  </si>
  <si>
    <t>0,8*(9*3,2+3,48+25,09+42,27+25,58+2*1,48+3,56+1,63*8+3,51*7+3,56)</t>
  </si>
  <si>
    <t>48</t>
  </si>
  <si>
    <t>274351121</t>
  </si>
  <si>
    <t>Bednění základů pasů rovné zřízení</t>
  </si>
  <si>
    <t>-1893808937</t>
  </si>
  <si>
    <t>https://podminky.urs.cz/item/CS_URS_2024_02/274351121</t>
  </si>
  <si>
    <t>248,283*0,9+290,45*0,2</t>
  </si>
  <si>
    <t>0,2*(6,6+6,77+44,33+44+60+4+9,45+40,85+59,5)</t>
  </si>
  <si>
    <t>49</t>
  </si>
  <si>
    <t>274351122</t>
  </si>
  <si>
    <t>Bednění základů pasů rovné odstranění</t>
  </si>
  <si>
    <t>-938099707</t>
  </si>
  <si>
    <t>https://podminky.urs.cz/item/CS_URS_2024_02/274351122</t>
  </si>
  <si>
    <t>50</t>
  </si>
  <si>
    <t>274361821</t>
  </si>
  <si>
    <t>Výztuž základů pasů z betonářské oceli 10 505 (R) nebo BSt 500</t>
  </si>
  <si>
    <t>51302878</t>
  </si>
  <si>
    <t>https://podminky.urs.cz/item/CS_URS_2024_02/274361821</t>
  </si>
  <si>
    <t>51</t>
  </si>
  <si>
    <t>279113134</t>
  </si>
  <si>
    <t>Základové zdi z tvárnic ztraceného bednění včetně výplně z betonu bez zvláštních nároků na vliv prostředí třídy C 16/20, tloušťky zdiva přes 250 do 300 mm</t>
  </si>
  <si>
    <t>1636788725</t>
  </si>
  <si>
    <t>https://podminky.urs.cz/item/CS_URS_2024_02/279113134</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</si>
  <si>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</si>
  <si>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2,56*35,79</t>
  </si>
  <si>
    <t>52</t>
  </si>
  <si>
    <t>279361821</t>
  </si>
  <si>
    <t>Výztuž základových zdí nosných svislých nebo odkloněných od svislice, rovinných nebo oblých, deskových nebo žebrových, včetně výztuže jejich žeber z betonářské oceli 10 505 (R) nebo BSt 500</t>
  </si>
  <si>
    <t>1392929467</t>
  </si>
  <si>
    <t>https://podminky.urs.cz/item/CS_URS_2024_02/279361821</t>
  </si>
  <si>
    <t>53</t>
  </si>
  <si>
    <t>279323111</t>
  </si>
  <si>
    <t>Základové zdi z betonu železového (bez výztuže) pro konstrukce bílých van tř. C 25/30</t>
  </si>
  <si>
    <t>1239494488</t>
  </si>
  <si>
    <t>https://podminky.urs.cz/item/CS_URS_2024_02/279323111</t>
  </si>
  <si>
    <t xml:space="preserve">Poznámka k souboru cen:_x000D_
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objektů._x000D_
2. Hloubení s použitím bentonitové suspenze se oceňuje katalogem 800-1 Zemní práce. Bednění se neoceňuje._x000D_
3. V cenách nejsou započteny náklady na:_x000D_
a) bednění; tyto se oceňují cenami souboru cen 279 35-11 Bednění základových zdí,_x000D_
b) dodání a uložení výztuže; tyto se oceňují cenami souboru cen 279 36- . . Výztuž základových zdí nosných._x000D_
</t>
  </si>
  <si>
    <t>(10,2+25,825)*0,3*3,16</t>
  </si>
  <si>
    <t>(1,15+1,425+3+24,64+6,97+0,6+3+9,99)*0,3*3,36</t>
  </si>
  <si>
    <t>7,9*0,64*0,3</t>
  </si>
  <si>
    <t>6,1*3,16*0,5</t>
  </si>
  <si>
    <t>(1,15+4,47)*3,36*0,5</t>
  </si>
  <si>
    <t>54</t>
  </si>
  <si>
    <t>279351121</t>
  </si>
  <si>
    <t>Bednění základových zdí rovné oboustranné za každou stranu zřízení</t>
  </si>
  <si>
    <t>1194980612</t>
  </si>
  <si>
    <t>https://podminky.urs.cz/item/CS_URS_2024_02/279351121</t>
  </si>
  <si>
    <t xml:space="preserve">Poznámka k souboru cen:_x000D_
1. Ceny jsou určeny pro bednění svislé nebo šikmé (odkloněné), půdorysně přímé nebo zalomené ve volném prostranství, ve volných nebo zapažených jamách a rýhách._x000D_
2. Kruhové nebo obloukové bednění poloměru do 1 m se oceňuje individuálně._x000D_
</t>
  </si>
  <si>
    <t>3,36*64,33</t>
  </si>
  <si>
    <t>0,9*35,85</t>
  </si>
  <si>
    <t>106,26*3,26</t>
  </si>
  <si>
    <t>55</t>
  </si>
  <si>
    <t>279351122</t>
  </si>
  <si>
    <t>Bednění základových zdí rovné oboustranné za každou stranu odstranění</t>
  </si>
  <si>
    <t>-662726022</t>
  </si>
  <si>
    <t>https://podminky.urs.cz/item/CS_URS_2024_02/279351122</t>
  </si>
  <si>
    <t>56</t>
  </si>
  <si>
    <t>-1564112318</t>
  </si>
  <si>
    <t>57</t>
  </si>
  <si>
    <t>2001</t>
  </si>
  <si>
    <t>Prostup voděodolným betonem DN 125 (systémová tvarovka vč. těsnění)</t>
  </si>
  <si>
    <t>kus</t>
  </si>
  <si>
    <t>225901875</t>
  </si>
  <si>
    <t>58</t>
  </si>
  <si>
    <t>2002</t>
  </si>
  <si>
    <t>Osazeni prostupové tvarovky DN 160 voděodolným betonem vodorovně (systémová tvarovka vč. těsnění)</t>
  </si>
  <si>
    <t>-1259518747</t>
  </si>
  <si>
    <t>59</t>
  </si>
  <si>
    <t>2003</t>
  </si>
  <si>
    <t>Osazení prostupové tvarovky DN 125 voděodolným betonem vodorovně (systémová tvarovka vč. těsnění)</t>
  </si>
  <si>
    <t>-483859886</t>
  </si>
  <si>
    <t>60</t>
  </si>
  <si>
    <t>2004</t>
  </si>
  <si>
    <t>Osazení prostupové tvarovky DN 100 voděodolným betonem vodorovně (systémová tvarovka vč. těsnění)</t>
  </si>
  <si>
    <t>218557725</t>
  </si>
  <si>
    <t>61</t>
  </si>
  <si>
    <t>2005</t>
  </si>
  <si>
    <t>Osazení prostupové tvarovky pro Ped90 voděodolným betonem vodorovně (tvarovka vč. těsnění)</t>
  </si>
  <si>
    <t>-143980157</t>
  </si>
  <si>
    <t>62</t>
  </si>
  <si>
    <t>2006</t>
  </si>
  <si>
    <t>Osazení prostupové tvarovky kabelová pro voděodolný beton vodorovně (systémová tvarovka vč. těsnění)</t>
  </si>
  <si>
    <t>733426167</t>
  </si>
  <si>
    <t>Svislé a kompletní konstrukce</t>
  </si>
  <si>
    <t>63</t>
  </si>
  <si>
    <t>311113131</t>
  </si>
  <si>
    <t>Nadzákladové zdi z tvárnic ztraceného bednění hladkých, včetně výplně z betonu třídy C 16/20, tloušťky zdiva 150 mm</t>
  </si>
  <si>
    <t>1064876162</t>
  </si>
  <si>
    <t>https://podminky.urs.cz/item/CS_URS_2024_02/311113131</t>
  </si>
  <si>
    <t xml:space="preserve">Poznámka k souboru cen:_x000D_
1. V cenách jsou započteny i náklady na dodání a uložení betonu_x000D_
2. V cenách -3212 až -3234 jsou započteny i náklady na doplňkové - rohové tvárnice._x000D_
3. V cenách nejsou započteny náklady na dodání a uložení betonářské výztuže; tyto se oceňují cenami souboru cen 31* 36- . . Výztuž nadzákladových zdí._x000D_
4. Množství jednotek se určuje v m2 plochy zdiva._x000D_
</t>
  </si>
  <si>
    <t>2*(45+34,36)*1</t>
  </si>
  <si>
    <t>64</t>
  </si>
  <si>
    <t>311113132</t>
  </si>
  <si>
    <t>Nadzákladové zdi z tvárnic ztraceného bednění hladkých, včetně výplně z betonu třídy C 16/20, tloušťky zdiva přes 150 do 200 mm</t>
  </si>
  <si>
    <t>1014089743</t>
  </si>
  <si>
    <t>https://podminky.urs.cz/item/CS_URS_2024_02/311113132</t>
  </si>
  <si>
    <t>"atika:"0,3*3,27+1,4*(7,9+34,56+7,81+8,17+10,74+7,84+7,8)+0,5*43,37</t>
  </si>
  <si>
    <t>"stěna u schodiště:" 0,385*2,6+4,56*2+2,75*1,56+3*3,1</t>
  </si>
  <si>
    <t>65</t>
  </si>
  <si>
    <t>311361821</t>
  </si>
  <si>
    <t>Výztuž nadzákladových zdí nosných svislých nebo odkloněných od svislice, rovných nebo oblých z betonářské oceli 10 505 (R) nebo BSt 500</t>
  </si>
  <si>
    <t>807467960</t>
  </si>
  <si>
    <t>https://podminky.urs.cz/item/CS_URS_2024_02/311361821</t>
  </si>
  <si>
    <t>66</t>
  </si>
  <si>
    <t>311234211</t>
  </si>
  <si>
    <t>Zdivo jednovrstvé z cihel děrovaných nebroušených klasických spojených na pero a drážku na maltu M10, pevnost cihel přes P10 do P15, tl. zdiva 175 mm</t>
  </si>
  <si>
    <t>2143550604</t>
  </si>
  <si>
    <t>https://podminky.urs.cz/item/CS_URS_2024_02/311234211</t>
  </si>
  <si>
    <t>6,97*3,15+6,97*3,4+13,94*2,65</t>
  </si>
  <si>
    <t>67</t>
  </si>
  <si>
    <t>311234231</t>
  </si>
  <si>
    <t>Zdivo jednovrstvé z cihel děrovaných nebroušených klasických spojených na pero a drážku na maltu M10, pevnost cihel do P10, tl. zdiva 240 mm</t>
  </si>
  <si>
    <t>2016536736</t>
  </si>
  <si>
    <t>https://podminky.urs.cz/item/CS_URS_2024_02/311234231</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</si>
  <si>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</si>
  <si>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3,15*0,65+21,33*3,45-0,8*2,45*2-1*2,45-0,8*2,45*2</t>
  </si>
  <si>
    <t>68</t>
  </si>
  <si>
    <t>311234251</t>
  </si>
  <si>
    <t>Zdivo jednovrstvé z cihel děrovaných nebroušených klasických spojených na pero a drážku na maltu M10, pevnost cihel do P10, tl. zdiva 300 mm</t>
  </si>
  <si>
    <t>-441767044</t>
  </si>
  <si>
    <t>https://podminky.urs.cz/item/CS_URS_2024_02/311234251</t>
  </si>
  <si>
    <t>28,465*3,15-0,9*2,15*2</t>
  </si>
  <si>
    <t>43,38*4,35</t>
  </si>
  <si>
    <t>69,61*3,45-0,9*2,45*17</t>
  </si>
  <si>
    <t>28,69*3,4-0,9*2,15-1*2,15</t>
  </si>
  <si>
    <t>69</t>
  </si>
  <si>
    <t>311272211</t>
  </si>
  <si>
    <t>Zdivo z pórobetonových tvárnic na tenké maltové lože, tl. zdiva 300 mm pevnost tvárnic do P2, objemová hmotnost do 450 kg/m3 hladkých</t>
  </si>
  <si>
    <t>-1664090068</t>
  </si>
  <si>
    <t>https://podminky.urs.cz/item/CS_URS_2024_02/311272211</t>
  </si>
  <si>
    <t>Poznámka k položce:_x000D_
Přesná specifikace viz. D.01.510 Výpis technických listů - D.01.510 01/11</t>
  </si>
  <si>
    <t>(44,7*5,3)-0,4*5,3*8+(3,56+5*4,4+3,6)*5,3+(3,56+4*4,4)*4,4</t>
  </si>
  <si>
    <t>(3,56+4,4+4,4+4,45+0,3+0,3)*4,4</t>
  </si>
  <si>
    <t>(4,55+4,6+4,6+4,6+4,6+4,6+4,6+4,6+4,6)*2,3+(3,56+4,4*5+3,6)*5,3</t>
  </si>
  <si>
    <t>70</t>
  </si>
  <si>
    <t>311270411</t>
  </si>
  <si>
    <t>Zdivo z přesných vápenopískových tvárnic na tenkovrstvou maltu, tloušťka zdiva 200 mm, formát a rozměr tvárnic 14DF 498x200x248 mm s elektroinstalačními kanály děrovaných, pevnosti přes P15 do P25</t>
  </si>
  <si>
    <t>-709557667</t>
  </si>
  <si>
    <t>https://podminky.urs.cz/item/CS_URS_2024_02/311270411</t>
  </si>
  <si>
    <t>Poznámka k položce:_x000D_
Přesná specifikace viz. D.01.510 Výpis technických listů - D.01.510 01/09</t>
  </si>
  <si>
    <t>(7,27+10,34+20,1)*3,35+(5,47+6,81+8,02+11,43+7,84+8,2)*3,45-69,8</t>
  </si>
  <si>
    <t>71</t>
  </si>
  <si>
    <t>311270551</t>
  </si>
  <si>
    <t>Zdivo z přesných vápenopískových tvárnic na tenkovrstvou maltu, tloušťka zdiva 240 mm, formát a rozměr cihel 8DF 248x240x248 mm s elektroinstalačními kanály děrovaných, pevnosti přes P15 do P25</t>
  </si>
  <si>
    <t>-767776879</t>
  </si>
  <si>
    <t>https://podminky.urs.cz/item/CS_URS_2024_02/311270551</t>
  </si>
  <si>
    <t>Poznámka k položce:_x000D_
Přesná specifikace viz. D.01.510 Výpis technických listů - D.01.510 01/10</t>
  </si>
  <si>
    <t>2,1*3,45*2</t>
  </si>
  <si>
    <t>72</t>
  </si>
  <si>
    <t>311321611</t>
  </si>
  <si>
    <t>Nadzákladové zdi z betonu železového (bez výztuže) nosné bez zvláštních nároků na vliv prostředí tř. C 30/37</t>
  </si>
  <si>
    <t>-689558481</t>
  </si>
  <si>
    <t>https://podminky.urs.cz/item/CS_URS_2024_02/311321611</t>
  </si>
  <si>
    <t xml:space="preserve">Poznámka k souboru cen:_x000D_
1. Při betonování do ztraceného bednění z desek je zohledněna zvýšená opatrnost, aby se předešlo poškození zabudovaných desek._x000D_
2. Při stanovení množství měrných jednotek betonu do ztraceného bednění z desek je třeba zohlednit skutečnou spotřebu betonu v m3 zdiva._x000D_
3. V cenách nejsou započteny náklady na:_x000D_
a) bednění; tyto se oceňují cenami souboru cen:_x000D_
- 31* 35-1 Bednění nadzákladových zdí,_x000D_
- 31* 35-12 Ztracené bednění nadzákladových zdí ze štěpkocementových desek,_x000D_
b) dodání a uložení výztuže; tyto se oceňují cenami souboru cen 31* 36- . . Výztuž nadzákladových zdí._x000D_
4. V cenách pohledového betonu -1812 až -1818 jsou započteny i náklady na pečlivé hutnění zejména při líci konstrukce pro docílení neporušeného maltového povrchu bez vzhledových kazů._x000D_
</t>
  </si>
  <si>
    <t>0,473*3,45*2+2*0,6*3,45+0,1*3,45*2</t>
  </si>
  <si>
    <t>3,04*3,45+0,09*3,45+2,93*3,45+0,39*3,45+0,59*3,45</t>
  </si>
  <si>
    <t>12,05*3,87+0,2*4,35</t>
  </si>
  <si>
    <t>2*9,15*0,3*5-2*0,3*0,9*2,4-0,3*1,5*3+14</t>
  </si>
  <si>
    <t>73</t>
  </si>
  <si>
    <t>311351121</t>
  </si>
  <si>
    <t>Bednění nadzákladových zdí nosných rovné oboustranné za každou stranu zřízení</t>
  </si>
  <si>
    <t>-1896885635</t>
  </si>
  <si>
    <t>https://podminky.urs.cz/item/CS_URS_2024_02/311351121</t>
  </si>
  <si>
    <t xml:space="preserve">Poznámka k souboru cen:_x000D_
1. Ceny jsou určeny pro bednění svislé nebo šikmé (odkloněné), půdorysně přímé nebo zalomené ve volném prostranství, ve volných nebo zapažených jamách a rýhách._x000D_
2. Ceny jsou určeny pro bednění výšky do 4 m. Bednění větších výšek se oceňuje individuálně._x000D_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5. Kruhové nebo obloukové bednění poloměru do 1 m se oceňuje individuálně._x000D_
</t>
  </si>
  <si>
    <t>(22,7+35,4+24)*3,87+2,4*4,35+20,88*3,45+3,45*1,2+20,1*3,45</t>
  </si>
  <si>
    <t>3,2*3,45+4,5*3,45+2*5,3*3,45+1,3*3,45*2</t>
  </si>
  <si>
    <t>5*2*(9,15+0,3)-2*(0,9*2,4+1,5*3)+0,3*(2*2,4+0,9+1,5+2*3)</t>
  </si>
  <si>
    <t>5*2*(9,15+0,3)-2*0,9*2,4+0,3*(2,4*2+0,9)</t>
  </si>
  <si>
    <t>9,4*5+9,1*8,5+8,4*5+3*3,45*2+140</t>
  </si>
  <si>
    <t>74</t>
  </si>
  <si>
    <t>311351122</t>
  </si>
  <si>
    <t>Bednění nadzákladových zdí nosných rovné oboustranné za každou stranu odstranění</t>
  </si>
  <si>
    <t>934997303</t>
  </si>
  <si>
    <t>https://podminky.urs.cz/item/CS_URS_2024_02/311351122</t>
  </si>
  <si>
    <t>9,4*5+9,1*8,5+8,4*5+3*3,45*2</t>
  </si>
  <si>
    <t>5*2*(9,15+0,3)-2*0,9*2,4+0,3*(2,4*2+0,9)+140</t>
  </si>
  <si>
    <t>75</t>
  </si>
  <si>
    <t>-488515733</t>
  </si>
  <si>
    <t>76</t>
  </si>
  <si>
    <t>317168012</t>
  </si>
  <si>
    <t>Překlady keramické ploché osazené do maltového lože, výšky překladu 71 mm šířky 115 mm, délky 1250 mm</t>
  </si>
  <si>
    <t>1518564360</t>
  </si>
  <si>
    <t>https://podminky.urs.cz/item/CS_URS_2024_02/317168012</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</si>
  <si>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</si>
  <si>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Poznámka k položce:_x000D_
Přesná specifikace viz. D.01.510 Výpis technických listů - D.01.510 01/08</t>
  </si>
  <si>
    <t>77</t>
  </si>
  <si>
    <t>317168014</t>
  </si>
  <si>
    <t>Překlady keramické ploché osazené do maltového lože, výšky překladu 71 mm šířky 115 mm, délky 1750 mm</t>
  </si>
  <si>
    <t>2042142253</t>
  </si>
  <si>
    <t>https://podminky.urs.cz/item/CS_URS_2024_02/317168014</t>
  </si>
  <si>
    <t>78</t>
  </si>
  <si>
    <t>317168052</t>
  </si>
  <si>
    <t>Překlady keramické vysoké osazené do maltového lože, šířky překladu 70 mm výšky 238 mm, délky 1250 mm</t>
  </si>
  <si>
    <t>-1811676446</t>
  </si>
  <si>
    <t>https://podminky.urs.cz/item/CS_URS_2024_02/317168052</t>
  </si>
  <si>
    <t>Poznámka k položce:_x000D_
Přesná specifikace viz. D.01.510 Výpis technických listů - D.01.510 01/07</t>
  </si>
  <si>
    <t>79</t>
  </si>
  <si>
    <t>330321610</t>
  </si>
  <si>
    <t>Sloupy, pilíře, táhla, rámové stojky, vzpěry z betonu železového (bez výztuže) bez zvláštních nároků na vliv prostředí tř. C 30/37</t>
  </si>
  <si>
    <t>-2042945795</t>
  </si>
  <si>
    <t>https://podminky.urs.cz/item/CS_URS_2024_02/330321610</t>
  </si>
  <si>
    <t xml:space="preserve">Poznámka k souboru cen:_x000D_
1. V cenách pro pohledový beton jsou započteny i náklady na pečlivé hutnění zejména při líci konstrukce pro docílení neporušeného maltového povrchu bez vzhledových kazů._x000D_
</t>
  </si>
  <si>
    <t>0,2*3,45+0,16*4,35</t>
  </si>
  <si>
    <t>4*0,8*0,3*11,3+16*0,8*0,4*11,3+0,6*0,3*11,3*8</t>
  </si>
  <si>
    <t>80</t>
  </si>
  <si>
    <t>331351325</t>
  </si>
  <si>
    <t>Bednění hranatých sloupů a pilířů včetně vzepření průřezu pravoúhlého čtyřúhelníka výšky přes 4 do 6 m, průřezu přes 0,16 m2 zřízení</t>
  </si>
  <si>
    <t>-516090285</t>
  </si>
  <si>
    <t>https://podminky.urs.cz/item/CS_URS_2024_02/331351325</t>
  </si>
  <si>
    <t xml:space="preserve">Poznámka k souboru cen:_x000D_
1. Cenami lze oceňovat i rámové stojky._x000D_
2. Ceny jsou určeny pro bedněné plochy s nízkými požadavky na pohledovost - třída pohledového betonu PB1 dle TP ČSB 03 (garáže, sklepy, apod.)_x000D_
3. Příplatek k cenám za pohledový beton je určen pro třídu pohledového betonu PB2 (běžné budovy). Vyšší třídy pohledovosti se oceňují individuálně._x000D_
</t>
  </si>
  <si>
    <t>2,4*3,45+1,66*4,35+2,2*4*11,3+2,4*11,3*16+1,79*11,3*8</t>
  </si>
  <si>
    <t>81</t>
  </si>
  <si>
    <t>331351326</t>
  </si>
  <si>
    <t>Bednění hranatých sloupů a pilířů včetně vzepření průřezu pravoúhlého čtyřúhelníka výšky přes 4 do 6 m, průřezu přes 0,16 m2 odstranění</t>
  </si>
  <si>
    <t>1077372626</t>
  </si>
  <si>
    <t>https://podminky.urs.cz/item/CS_URS_2024_02/331351326</t>
  </si>
  <si>
    <t>82</t>
  </si>
  <si>
    <t>331361821</t>
  </si>
  <si>
    <t>Výztuž sloupů, pilířů, rámových stojek, táhel nebo vzpěr hranatých svislých nebo šikmých (odkloněných) z betonářské oceli 10 505 (R) nebo BSt 500</t>
  </si>
  <si>
    <t>120417875</t>
  </si>
  <si>
    <t>https://podminky.urs.cz/item/CS_URS_2024_02/331361821</t>
  </si>
  <si>
    <t>83</t>
  </si>
  <si>
    <t>342244101</t>
  </si>
  <si>
    <t>Příčky jednoduché z cihel děrovaných klasických spojených na pero a drážku na maltu M5, pevnost cihel do P15, tl. příčky 80 mm</t>
  </si>
  <si>
    <t>771269146</t>
  </si>
  <si>
    <t>https://podminky.urs.cz/item/CS_URS_2024_02/342244101</t>
  </si>
  <si>
    <t xml:space="preserve">Poznámka k souboru cen:_x000D_
1. Množství jednotek se určuje v m2 plochy konstrukce._x000D_
</t>
  </si>
  <si>
    <t>Poznámka k položce:_x000D_
Přesná specifikace viz. D.01.510 Výpis technických listů - D.01.510 01/01</t>
  </si>
  <si>
    <t>14,21*1*2</t>
  </si>
  <si>
    <t>2,5*3,45+0,7*3,45+20,7*3,45-0,8*2,15*6+8,94*3,45+2,98*1,7</t>
  </si>
  <si>
    <t>9,34*3,15-0,8*2,15*4</t>
  </si>
  <si>
    <t>84</t>
  </si>
  <si>
    <t>342244111</t>
  </si>
  <si>
    <t>Příčky jednoduché z cihel děrovaných klasických spojených na pero a drážku na maltu M5, pevnost cihel do P15, tl. příčky 115 mm</t>
  </si>
  <si>
    <t>1956092181</t>
  </si>
  <si>
    <t>https://podminky.urs.cz/item/CS_URS_2024_02/342244111</t>
  </si>
  <si>
    <t>Poznámka k položce:_x000D_
Přesná specifikace viz. D.01.510 Výpis technických listů - D.01.510 01/02</t>
  </si>
  <si>
    <t>85</t>
  </si>
  <si>
    <t>342272245</t>
  </si>
  <si>
    <t>Příčky z pórobetonových tvárnic hladkých na tenké maltové lože objemová hmotnost do 500 kg/m3, tloušťka příčky 150 mm</t>
  </si>
  <si>
    <t>-1509775593</t>
  </si>
  <si>
    <t>https://podminky.urs.cz/item/CS_URS_2024_02/342272245</t>
  </si>
  <si>
    <t>Poznámka k položce:_x000D_
Přesná specifikace viz. D.01.510 Výpis technických listů - D.01.510 01/06</t>
  </si>
  <si>
    <t>7,1*2,7+13,32*2,7+20,65*2,6</t>
  </si>
  <si>
    <t>Vodorovné konstrukce</t>
  </si>
  <si>
    <t>86</t>
  </si>
  <si>
    <t>411321616</t>
  </si>
  <si>
    <t>Stropy z betonu železového (bez výztuže) stropů deskových, plochých střech, desek balkonových, desek hřibových stropů včetně hlavic hřibových sloupů tř. C 30/37</t>
  </si>
  <si>
    <t>-307821757</t>
  </si>
  <si>
    <t>https://podminky.urs.cz/item/CS_URS_2024_02/411321616</t>
  </si>
  <si>
    <t xml:space="preserve">Poznámka k souboru cen:_x000D_
1. V cenách pohledového betonu 411 35-4 a 411 35-5 jsou započteny i náklady na pečlivé hutnění zejména při líci konstrukce pro docílení neporušeného maltového povrchu bez vzhledových kazů._x000D_
</t>
  </si>
  <si>
    <t>(82,86+77,49)*0,2+0,78+0,85+0,58+(10,83+6,39+11,50+3,17+3,39+1,32+0,4+1,18)*0,2</t>
  </si>
  <si>
    <t>(1,51*0,6*2)+478,83*0,25+45,37*0,47+3*0,47+(1,38+27,71+15,05)*0,40</t>
  </si>
  <si>
    <t>0,66*(7,27+2,6+2,6+2,14)+0,42*7,07+0,45*11,57+249,69*0,25</t>
  </si>
  <si>
    <t>2,22*0,25*12+11,0*0,09+0,14*6,6+10,07*0,14+(3,3*0,05)*2+0,05*3,4+3,3*0,05</t>
  </si>
  <si>
    <t>0,26*(1,65+2,6+3,6+4,6+3,6+2,6)+(2,6+2,6+2,6+2,6)*0,33+0,3*5,67+0,3*5,55</t>
  </si>
  <si>
    <t>0,05*8,2+0,05*(7,27+10,34+4,2+20,1)+0,28*(11,52+8,87)+0,14*1,95+0,14*2,1</t>
  </si>
  <si>
    <t>102,44*0,25+35,06*0,25+98,76*0,25+284,15*0,25+95,96*0,25</t>
  </si>
  <si>
    <t>(166,25-2*3,14)*0,25+164,32*0,25-2*3,14</t>
  </si>
  <si>
    <t>7,02*0,25+0,88*0,25+45,88*0,25+0,87*0,25+2,52*0,25+1,92*0,25+1,70*0,25</t>
  </si>
  <si>
    <t>0,89*0,25+0,8*0,25+1,6*0,25+0,6*0,25+0,6*0,25+3,01*0,25+10,23*0,25</t>
  </si>
  <si>
    <t>87</t>
  </si>
  <si>
    <t>411351011</t>
  </si>
  <si>
    <t>Bednění stropních konstrukcí - bez podpěrné konstrukce desek tloušťky stropní desky přes 5 do 25 cm zřízení</t>
  </si>
  <si>
    <t>-1682334632</t>
  </si>
  <si>
    <t>https://podminky.urs.cz/item/CS_URS_2024_02/411351011</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</si>
  <si>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</si>
  <si>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169,83+29,42</t>
  </si>
  <si>
    <t>478,83+(166,25-2*3,14)+(0,25*6,28*2)+(164,32-2*3,14)+(0,25*6,28*2)</t>
  </si>
  <si>
    <t>95,96+98,76+35,06+284,15+102,44+249,70</t>
  </si>
  <si>
    <t>(45,37+3)*(1,4+1,15+0,2+0,5)+(44,13*0,9+44,14*0,53+44,13*0,9+44,13*0,4*2)</t>
  </si>
  <si>
    <t>(14,61*1,15+14,61*0,53+0,25*14,61+0,9*14,61+0,4*2*14,61)</t>
  </si>
  <si>
    <t>(19,5+16,23+5,47)*0,25+34,09*0,25</t>
  </si>
  <si>
    <t>(1,4*11,57)+(20,4*(0,1+0,2+1,4+1,4))+11*0,6+13,67+6,6*0,6+10,07*0,6</t>
  </si>
  <si>
    <t>(0,85+0,3+0,85)*10,4+8,2*(1,65+1,4)+41,91*(1,65+1,4)+18,65*(1,05+1,05+0,25)</t>
  </si>
  <si>
    <t>(1,4*0,25+1,4*0,4+2,1*0,25+2,1*0,4)+11,22*(0,85+0,2+1,5+0,4)</t>
  </si>
  <si>
    <t>7,07*(1,85+0,3+0,45+0,1+1,4)+3,3*(0,2+0,2+0,75+0,3)+12*7,41*0,65</t>
  </si>
  <si>
    <t>3,3*(0,2+0,2+0,75+0,29)</t>
  </si>
  <si>
    <t>88</t>
  </si>
  <si>
    <t>411351012</t>
  </si>
  <si>
    <t>Bednění stropních konstrukcí - bez podpěrné konstrukce desek tloušťky stropní desky přes 5 do 25 cm odstranění</t>
  </si>
  <si>
    <t>452575468</t>
  </si>
  <si>
    <t>https://podminky.urs.cz/item/CS_URS_2024_02/411351012</t>
  </si>
  <si>
    <t>89</t>
  </si>
  <si>
    <t>411354313</t>
  </si>
  <si>
    <t>Podpěrná konstrukce stropů - desek, kleneb a skořepin výška podepření do 4 m tloušťka stropu přes 15 do 25 cm zřízení</t>
  </si>
  <si>
    <t>-10411773</t>
  </si>
  <si>
    <t>https://podminky.urs.cz/item/CS_URS_2024_02/411354313</t>
  </si>
  <si>
    <t xml:space="preserve">Poznámka k souboru cen:_x000D_
1. Podepření větších výšek než 6 m se oceňuje individuálně._x000D_
</t>
  </si>
  <si>
    <t>90</t>
  </si>
  <si>
    <t>411354314</t>
  </si>
  <si>
    <t>Podpěrná konstrukce stropů - desek, kleneb a skořepin výška podepření do 4 m tloušťka stropu přes 15 do 25 cm odstranění</t>
  </si>
  <si>
    <t>-1387613852</t>
  </si>
  <si>
    <t>https://podminky.urs.cz/item/CS_URS_2024_02/411354314</t>
  </si>
  <si>
    <t>91</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</si>
  <si>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</si>
  <si>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</si>
  <si>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-1576802724</t>
  </si>
  <si>
    <t>https://podminky.urs.cz/item/CS_URS_2024_02/411361821</t>
  </si>
  <si>
    <t>92</t>
  </si>
  <si>
    <t>413321616</t>
  </si>
  <si>
    <t>Nosníky z betonu železového (bez výztuže) včetně stěnových i jeřábových drah, volných trámů, průvlaků, rámových příčlí, ztužidel, konzol, vodorovných táhel apod., tyčových konstrukcí tř. C 30/37</t>
  </si>
  <si>
    <t>1199575183</t>
  </si>
  <si>
    <t>https://podminky.urs.cz/item/CS_URS_2024_02/413321616</t>
  </si>
  <si>
    <t xml:space="preserve">Poznámka k souboru cen:_x000D_
1. V cenách pohledového betonu 413 32-2 jsou započteny i náklady na pečlivé hutnění zejména při líci konstrukce pro docílení neporušeného maltového povrchu bez vzhledových kazů._x000D_
</t>
  </si>
  <si>
    <t>0,3*3,56+0,3*4,4*4+0,3*4,65+0,3*4,5*7+0,3*4,65+0,3*13,65+0,3*4,5*3+0,3*3,61+0,3*4,65*2+4,6*0,3*7+9,15*2,3</t>
  </si>
  <si>
    <t>0,18*4,4+0,18*4,4*4+0,18*4,65*2+0,18*4,6*7+1,5*0,45+0,45*1,1+0,18*4,5+0,48*4,65+0,48*4,65+0,18*3,56+0,18*4,4*4+1*0,48</t>
  </si>
  <si>
    <t>93</t>
  </si>
  <si>
    <t>413351111</t>
  </si>
  <si>
    <t>Bednění nosníků a průvlaků - bez podpěrné konstrukce výška nosníku po spodní líc stropní desky do 100 cm zřízení</t>
  </si>
  <si>
    <t>449772747</t>
  </si>
  <si>
    <t>https://podminky.urs.cz/item/CS_URS_2024_02/413351111</t>
  </si>
  <si>
    <t xml:space="preserve">Poznámka k souboru cen:_x000D_
1. Množství měrných jednotek se určuje v m2 rozvinuté plochy nosníku. Výška nosníku je dána jeho spodní hranou a spodním lícem stropní desky._x000D_
2. Ceny jsou určeny pro nosníky, průvlaky, volné trámy, rámové příčle, ztužidla, konzoly, vodorovná táhla, tyčové konstrukce, stěnové i jeřábové dráhy, apod. neproměnného nebo proměnného průřezu, tvaru zalomeného nebo půdorysně zakřiveného._x000D_
3. Ceny jsou určeny pro bedněné plochy s nízkými požadavky na pohledovost - třída pohledového betonu PB1 dle TP ČSB 03 (garáže, sklepy, apod.)._x000D_
4. Příplatek k cenám za pohledový beton je určen pro třídu pohledového betonu PB2 (běžné budovy). Vyšší třídy pohledovosti se oceňují individuálně._x000D_
</t>
  </si>
  <si>
    <t>1,5*3,56+1,5*4,4*4+1,5*4,65*2+1,5*4,5*7+1,5*3,56+4,65*1,5*2+1,5*4,6*7+3,56*1,5+4,4*1,5+3,3*1,1+1,5*4,5+3,5*4,5+3,5*4,15</t>
  </si>
  <si>
    <t>2,3*3,56+2,3*4,4*4+2,3*4,65+2,3*4,5*7+2,3*4,65+2,3*13,65+2,3*4,5*3+2,3*3,61+2,3*4,65*2+4,6*2,3*7+9,15*2,3</t>
  </si>
  <si>
    <t>94</t>
  </si>
  <si>
    <t>413351112</t>
  </si>
  <si>
    <t>Bednění nosníků a průvlaků - bez podpěrné konstrukce výška nosníku po spodní líc stropní desky do 100 cm odstranění</t>
  </si>
  <si>
    <t>-910213047</t>
  </si>
  <si>
    <t>https://podminky.urs.cz/item/CS_URS_2024_02/413351112</t>
  </si>
  <si>
    <t>95</t>
  </si>
  <si>
    <t>413352211</t>
  </si>
  <si>
    <t>Podpěrná konstrukce nosníků a průvlaků výšky podepření přes 4 do 6 m výšky nosníku (po spodní hranu stropní desky) do 100 cm zřízení</t>
  </si>
  <si>
    <t>654466466</t>
  </si>
  <si>
    <t>https://podminky.urs.cz/item/CS_URS_2024_02/413352211</t>
  </si>
  <si>
    <t xml:space="preserve">Poznámka k souboru cen:_x000D_
1. Množství měrných jednotek se určuje v m2 půdorysné plochy nosníku._x000D_
2. Výška nosníku je dána jeho spodní hranou a spodním lícem stropní desky._x000D_
</t>
  </si>
  <si>
    <t>263,34*0,3</t>
  </si>
  <si>
    <t>96</t>
  </si>
  <si>
    <t>413352212</t>
  </si>
  <si>
    <t>Podpěrná konstrukce nosníků a průvlaků výšky podepření přes 4 do 6 m výšky nosníku (po spodní hranu stropní desky) do 100 cm odstranění</t>
  </si>
  <si>
    <t>-682025891</t>
  </si>
  <si>
    <t>https://podminky.urs.cz/item/CS_URS_2024_02/413352212</t>
  </si>
  <si>
    <t>97</t>
  </si>
  <si>
    <t>413361821</t>
  </si>
  <si>
    <t>Výztuž nosníků včetně stěnových i jeřábových drah, volných trámů, průvlaků, rámových příčlí, ztužidel, konzol, vodorovných táhel apod. tyčových konstrukcí lemujících nebo vyztužujících stropní a podobné střešní konstrukce z betonářské oceli 10 505 (R) nebo BSt 500</t>
  </si>
  <si>
    <t>1527665891</t>
  </si>
  <si>
    <t>https://podminky.urs.cz/item/CS_URS_2024_02/413361821</t>
  </si>
  <si>
    <t>98</t>
  </si>
  <si>
    <t>430321515</t>
  </si>
  <si>
    <t>Schodišťové konstrukce a rampy z betonu železového (bez výztuže) stupně, schodnice, ramena, podesty s nosníky tř. C 20/25</t>
  </si>
  <si>
    <t>-759940396</t>
  </si>
  <si>
    <t>https://podminky.urs.cz/item/CS_URS_2024_02/430321515</t>
  </si>
  <si>
    <t>0,79*1,5+0,37*3+0,39*1,5+2,34*1,5+1,285*1,425+1,273*1,425</t>
  </si>
  <si>
    <t>0,15*1,47*0,23+1,49*3+0,98</t>
  </si>
  <si>
    <t>99</t>
  </si>
  <si>
    <t>430321616</t>
  </si>
  <si>
    <t>Schodišťové konstrukce a rampy z betonu železového (bez výztuže) stupně, schodnice, ramena, podesty s nosníky tř. C 30/37</t>
  </si>
  <si>
    <t>1783243873</t>
  </si>
  <si>
    <t>https://podminky.urs.cz/item/CS_URS_2024_02/430321616</t>
  </si>
  <si>
    <t>(10,23+94,3)*0,2+0,26*(45,65-9*0,4)+0,688*3,96*2</t>
  </si>
  <si>
    <t>0,655*1,95*2+0,74*(10,59+10,59+12,3)+45,65*0,3*1,55</t>
  </si>
  <si>
    <t>100</t>
  </si>
  <si>
    <t>430361821</t>
  </si>
  <si>
    <t>Výztuž schodišťových konstrukcí a ramp stupňů, schodnic, ramen, podest s nosníky z betonářské oceli 10 505 (R) nebo BSt 500</t>
  </si>
  <si>
    <t>-2043639462</t>
  </si>
  <si>
    <t>https://podminky.urs.cz/item/CS_URS_2024_02/430361821</t>
  </si>
  <si>
    <t>101</t>
  </si>
  <si>
    <t>431351121</t>
  </si>
  <si>
    <t>Bednění podest, podstupňových desek a ramp včetně podpěrné konstrukce výšky do 4 m půdorysně přímočarých zřízení</t>
  </si>
  <si>
    <t>-2063790822</t>
  </si>
  <si>
    <t>https://podminky.urs.cz/item/CS_URS_2024_02/431351121</t>
  </si>
  <si>
    <t>1,47*3+0,15*0,2+3,168*1,425+1,425*0,165*19+0,325*1,425+3,398*1,425+0,87+0,86</t>
  </si>
  <si>
    <t>24*0,1167+8,5*1,5+1,6*0,2+2,8*1,5+8,04*1,5+0,1667*24*1,5</t>
  </si>
  <si>
    <t>10,23+94,3+4,58*45,3+45,3*1,02+45,3*0,2</t>
  </si>
  <si>
    <t>0,2*(1,6+2,9+7,795+2,5)+13,5*1,05+1,35*(7,64+3+13,4+3)+1,55*(4,15+1,41)</t>
  </si>
  <si>
    <t>7,41*2,6+3,91</t>
  </si>
  <si>
    <t>102</t>
  </si>
  <si>
    <t>431351122</t>
  </si>
  <si>
    <t>Bednění podest, podstupňových desek a ramp včetně podpěrné konstrukce výšky do 4 m půdorysně přímočarých odstranění</t>
  </si>
  <si>
    <t>-1634501627</t>
  </si>
  <si>
    <t>https://podminky.urs.cz/item/CS_URS_2024_02/431351122</t>
  </si>
  <si>
    <t>Úpravy povrchů, podlahy a osazování výplní</t>
  </si>
  <si>
    <t>103</t>
  </si>
  <si>
    <t>600001</t>
  </si>
  <si>
    <t>Kaučuková podlaha univerzální tl. 2 mm</t>
  </si>
  <si>
    <t>-698284968</t>
  </si>
  <si>
    <t>Poznámka k položce:_x000D_
Přesná specifikace viz. D.01.510 Výpis technických listů - D.01.510 06/03</t>
  </si>
  <si>
    <t>25,52+64,05+2*6,94+30,53+4,38+102,89+25,92+20,35+12,08+14,9+6,2+4,56+6*20,76</t>
  </si>
  <si>
    <t>19,43+3,28+21,12+2,97+4,23+3*1,57+5,91+6,01+6,76+6,82+3,1+0,375+153,57+142,27</t>
  </si>
  <si>
    <t>81,2+0,45+5,48+4,81+5,64+5,98+11,4+3,17+14,04+226,93-2*4,14+10*0,0255+10*0,051+3*0,34*44,7</t>
  </si>
  <si>
    <t>104</t>
  </si>
  <si>
    <t>600002</t>
  </si>
  <si>
    <t>Kaučuková podlaha protiskluzná R11 tl. 2 mm</t>
  </si>
  <si>
    <t>-1592240983</t>
  </si>
  <si>
    <t>2*4,84+3*1,89+7,9+1,89+5,44+4,96+2*2,07+1,9+4,16+11,16+6*9,6+6*1,44+6,7</t>
  </si>
  <si>
    <t>105</t>
  </si>
  <si>
    <t>600003</t>
  </si>
  <si>
    <t>Kaučuková podlaha do technických místnostní tl. 2 mm</t>
  </si>
  <si>
    <t>-1435787292</t>
  </si>
  <si>
    <t>4,28+12,25+11,45+15,26+3,97+11,75+10,88</t>
  </si>
  <si>
    <t>106</t>
  </si>
  <si>
    <t>600004</t>
  </si>
  <si>
    <t>Polyuretanová litá sportovní podlaha 7+2 mm</t>
  </si>
  <si>
    <t>1148487010</t>
  </si>
  <si>
    <t>Poznámka k položce:_x000D_
Přesná specifikace viz. D.01.510 Výpis technických listů - D.01.510 06/04</t>
  </si>
  <si>
    <t>1379,76</t>
  </si>
  <si>
    <t>107</t>
  </si>
  <si>
    <t>600005</t>
  </si>
  <si>
    <t>Polyuretanová litá podlaha 10+3 mm</t>
  </si>
  <si>
    <t>725065134</t>
  </si>
  <si>
    <t>Poznámka k položce:_x000D_
Přesná specifikace viz. D.01.510 Výpis technických listů - D.01.510 06/05</t>
  </si>
  <si>
    <t>506,29</t>
  </si>
  <si>
    <t>108</t>
  </si>
  <si>
    <t>600006</t>
  </si>
  <si>
    <t>Přechodová podlahová nerezová lišta</t>
  </si>
  <si>
    <t>839047219</t>
  </si>
  <si>
    <t>Poznámka k položce:_x000D_
Přesná specifikace viz. D.01.510 Výpis technických listů - D.01.510 06/07</t>
  </si>
  <si>
    <t>2,14+4*3+4+1,1</t>
  </si>
  <si>
    <t>109</t>
  </si>
  <si>
    <t>600007</t>
  </si>
  <si>
    <t>Hliníková podlahová lišta, výška 40 mm, barva bílá</t>
  </si>
  <si>
    <t>582435340</t>
  </si>
  <si>
    <t>Poznámka k položce:_x000D_
Přesná specifikace viz. D.01.510 Výpis technických listů - D.01.510 06/13</t>
  </si>
  <si>
    <t>14,13+13,63+12,94+37,3+8,7+5,83+10,78+43,01+92,22+11,1+10,24+8,6+6,7+19,4+19,1+93,61</t>
  </si>
  <si>
    <t>87,71+3,7+9,8+5,1+17,1+14,9+10,8+8,41+1,1+117,36+20+4,6+23,15</t>
  </si>
  <si>
    <t>110</t>
  </si>
  <si>
    <t>611131301</t>
  </si>
  <si>
    <t>Podkladní a spojovací vrstva vnitřních omítaných ploch cementový postřik nanášený strojně celoplošně stropů</t>
  </si>
  <si>
    <t>1359933971</t>
  </si>
  <si>
    <t>https://podminky.urs.cz/item/CS_URS_2024_02/611131301</t>
  </si>
  <si>
    <t>11,03+12,82+11,45+30,53+2,4+9,3+16,22</t>
  </si>
  <si>
    <t>111</t>
  </si>
  <si>
    <t>611001</t>
  </si>
  <si>
    <t>Minerální stěrka vnitřních povrchů tloušťky do 3 mm bez penetrace, včetně následného broušení vodorovných konstrukcí stropů rovných</t>
  </si>
  <si>
    <t>1731590264</t>
  </si>
  <si>
    <t>112</t>
  </si>
  <si>
    <t>612142001</t>
  </si>
  <si>
    <t>Potažení vnitřních ploch pletivem v ploše nebo pruzích, na plném podkladu sklovláknitým vtlačením do tmelu stěn</t>
  </si>
  <si>
    <t>-1836140753</t>
  </si>
  <si>
    <t>https://podminky.urs.cz/item/CS_URS_2024_02/612142001</t>
  </si>
  <si>
    <t xml:space="preserve">Poznámka k souboru cen:_x000D_
1. V cenách -2001 jsou započteny i náklady na tmel._x000D_
</t>
  </si>
  <si>
    <t>2,75*4+5+4,92+2,16*2+2,28+6*2,16+3+2,64+2,28*3+4,68+5,8*2+4,63+10,18</t>
  </si>
  <si>
    <t>5,13+10+3,38+1133,75</t>
  </si>
  <si>
    <t>113</t>
  </si>
  <si>
    <t>612321321</t>
  </si>
  <si>
    <t>Omítka vápenocementová vnitřních ploch nanášená strojně jednovrstvá, tloušťky do 10 mm hladká svislých konstrukcí stěn</t>
  </si>
  <si>
    <t>-1613004250</t>
  </si>
  <si>
    <t>https://podminky.urs.cz/item/CS_URS_2024_02/612321321</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</si>
  <si>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</si>
  <si>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20,19+16,87+2*9,63+28,03+16,87+9,63*2+16,88+193,66+195,43+12,52+11,48*2+16+36,4</t>
  </si>
  <si>
    <t>10,16+28,96+8,12+33,28+8,12+28,96+8,12+28,96+8,12+28,96+8,12+28,96+8,12+15,6+13,41</t>
  </si>
  <si>
    <t>12,72+15,32+8,48+26,56+2*8,48+30,99+5,8+17,28+28,56+15,48+20,63+25,49+15,51+22,32</t>
  </si>
  <si>
    <t>114</t>
  </si>
  <si>
    <t>612321341</t>
  </si>
  <si>
    <t>Omítka vápenocementová vnitřních ploch nanášená strojně dvouvrstvá, tloušťky jádrové omítky do 10 mm a tloušťky štuku do 3 mm štuková svislých konstrukcí stěn</t>
  </si>
  <si>
    <t>1213262638</t>
  </si>
  <si>
    <t>https://podminky.urs.cz/item/CS_URS_2024_02/612321341</t>
  </si>
  <si>
    <t>64,19+41,61+37,32+46,34+92,26+23,1*2+62,86+125,41+26,22+123,12+28,32+274,83+27,07</t>
  </si>
  <si>
    <t>28,98+21,04+17+48,68+48,2*5+47,38+364,73+236,67+71,21+43+12,94+67,29+19,76+21,13</t>
  </si>
  <si>
    <t>1,44+56,6+217,58+59,4+15,76</t>
  </si>
  <si>
    <t>115</t>
  </si>
  <si>
    <t>612322391</t>
  </si>
  <si>
    <t>Omítka vápenocementová lehčená vnitřních ploch nanášená strojně Příplatek k cenám za každých dalších i započatých 5 mm tloušťky omítky přes 10 mm stěn</t>
  </si>
  <si>
    <t>-1662380350</t>
  </si>
  <si>
    <t>https://podminky.urs.cz/item/CS_URS_2024_02/612322391</t>
  </si>
  <si>
    <t xml:space="preserve">Poznámka k souboru cen:_x000D_
1. Pro ocenění nanášení omítky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</si>
  <si>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116</t>
  </si>
  <si>
    <t>622143003</t>
  </si>
  <si>
    <t>Montáž omítkových profilů plastových nebo pozinkovaných, upevněných vtlačením do podkladní vrstvy nebo přibitím rohových s tkaninou</t>
  </si>
  <si>
    <t>1819288907</t>
  </si>
  <si>
    <t>https://podminky.urs.cz/item/CS_URS_2024_02/622143003</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</si>
  <si>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</si>
  <si>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"odhad 1m/1 m2" 2588</t>
  </si>
  <si>
    <t>117</t>
  </si>
  <si>
    <t>55343023</t>
  </si>
  <si>
    <t>profil omítkový rohový pro omítky vnitřní 12mm s úzkou kulatou hlavou 4,0mm</t>
  </si>
  <si>
    <t>-630587132</t>
  </si>
  <si>
    <t>2588*1,05 'Přepočtené koeficientem množství</t>
  </si>
  <si>
    <t>118</t>
  </si>
  <si>
    <t>622142001</t>
  </si>
  <si>
    <t>Potažení vnějších ploch pletivem v ploše nebo pruzích, na plném podkladu sklovláknitým vtlačením do tmelu stěn</t>
  </si>
  <si>
    <t>713077918</t>
  </si>
  <si>
    <t>https://podminky.urs.cz/item/CS_URS_2024_02/622142001</t>
  </si>
  <si>
    <t>510,86+368,99+76,5+476,08+193,23+235,5</t>
  </si>
  <si>
    <t>119</t>
  </si>
  <si>
    <t>622131121</t>
  </si>
  <si>
    <t>Podkladní a spojovací vrstva vnějších omítaných ploch penetrace akrylát-silikonová nanášená ručně stěn</t>
  </si>
  <si>
    <t>2012493496</t>
  </si>
  <si>
    <t>https://podminky.urs.cz/item/CS_URS_2024_02/622131121</t>
  </si>
  <si>
    <t>120</t>
  </si>
  <si>
    <t>-330706341</t>
  </si>
  <si>
    <t>121</t>
  </si>
  <si>
    <t>55343025</t>
  </si>
  <si>
    <t>profil omítkový rohový pro omítky venkovní 7mm s kulatou hlavou 7mm</t>
  </si>
  <si>
    <t>-1194074832</t>
  </si>
  <si>
    <t>50*1,05 'Přepočtené koeficientem množství</t>
  </si>
  <si>
    <t>122</t>
  </si>
  <si>
    <t>622211021</t>
  </si>
  <si>
    <t>Montáž kontaktního zateplení z polystyrenových desek nebo z kombinovaných desek na vnější stěny, tloušťky desek přes 80 do 120 mm</t>
  </si>
  <si>
    <t>1377392849</t>
  </si>
  <si>
    <t>https://podminky.urs.cz/item/CS_URS_2024_02/622211021</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</si>
  <si>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</si>
  <si>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6+3,26+3+15,97</t>
  </si>
  <si>
    <t>123</t>
  </si>
  <si>
    <t>622001</t>
  </si>
  <si>
    <t>PIR 100</t>
  </si>
  <si>
    <t>1673788919</t>
  </si>
  <si>
    <t>6+3,26+3</t>
  </si>
  <si>
    <t>12,26*1,02 'Přepočtené koeficientem množství</t>
  </si>
  <si>
    <t>124</t>
  </si>
  <si>
    <t>622002</t>
  </si>
  <si>
    <t>PIR 120</t>
  </si>
  <si>
    <t>1212491745</t>
  </si>
  <si>
    <t>15,97</t>
  </si>
  <si>
    <t>15,97*1,02 'Přepočtené koeficientem množství</t>
  </si>
  <si>
    <t>125</t>
  </si>
  <si>
    <t>-1695676231</t>
  </si>
  <si>
    <t>1,22+98,09</t>
  </si>
  <si>
    <t>126</t>
  </si>
  <si>
    <t>283005</t>
  </si>
  <si>
    <t>deska EPS grafitová λ=0,031  tl 120mm</t>
  </si>
  <si>
    <t>725577471</t>
  </si>
  <si>
    <t>Poznámka k položce:_x000D_
Přesná specifikace viz. D.01.510 Výpis technických listů - D.01.510 08/01</t>
  </si>
  <si>
    <t>99,31*1,02 'Přepočtené koeficientem množství</t>
  </si>
  <si>
    <t>127</t>
  </si>
  <si>
    <t>622211041</t>
  </si>
  <si>
    <t>Montáž kontaktního zateplení z polystyrenových desek nebo z kombinovaných desek na vnější stěny, tloušťky desek přes 160 do 200 mm</t>
  </si>
  <si>
    <t>1984259757</t>
  </si>
  <si>
    <t>https://podminky.urs.cz/item/CS_URS_2024_02/622211041</t>
  </si>
  <si>
    <t>128</t>
  </si>
  <si>
    <t>28376081</t>
  </si>
  <si>
    <t>deska EPS grafitová fasadní  λ=0,031  tl 200mm</t>
  </si>
  <si>
    <t>205069958</t>
  </si>
  <si>
    <t>129</t>
  </si>
  <si>
    <t>622211051</t>
  </si>
  <si>
    <t>Montáž kontaktního zateplení z polystyrenových desek nebo z kombinovaných desek na vnější stěny, tloušťky desek přes 200 do 240 mm</t>
  </si>
  <si>
    <t>1297516768</t>
  </si>
  <si>
    <t>https://podminky.urs.cz/item/CS_URS_2024_02/622211051</t>
  </si>
  <si>
    <t>20,2*2,65 + 5,47*2,65</t>
  </si>
  <si>
    <t>130</t>
  </si>
  <si>
    <t>28376083</t>
  </si>
  <si>
    <t>deska EPS grafitová fasadní  λ=0,031  tl 240mm</t>
  </si>
  <si>
    <t>-1727539423</t>
  </si>
  <si>
    <t>68,026*1,02 'Přepočtené koeficientem množství</t>
  </si>
  <si>
    <t>131</t>
  </si>
  <si>
    <t>622211061</t>
  </si>
  <si>
    <t>Montáž kontaktního zateplení z polystyrenových desek nebo z kombinovaných desek na vnější stěny, tloušťky desek přes 240 mm</t>
  </si>
  <si>
    <t>-870478858</t>
  </si>
  <si>
    <t>https://podminky.urs.cz/item/CS_URS_2024_02/622211061</t>
  </si>
  <si>
    <t>92,07+36,74+61,86+184,53</t>
  </si>
  <si>
    <t>132</t>
  </si>
  <si>
    <t>28376084</t>
  </si>
  <si>
    <t>deska EPS grafitová fasadní  λ=0,031  tl 260mm</t>
  </si>
  <si>
    <t>994385105</t>
  </si>
  <si>
    <t>375,2*1,02 'Přepočtené koeficientem množství</t>
  </si>
  <si>
    <t>133</t>
  </si>
  <si>
    <t>622221041</t>
  </si>
  <si>
    <t>Montáž kontaktního zateplení z desek z minerální vlny s podélnou orientací vláken na vnější stěny, tloušťky desek přes 160 mm</t>
  </si>
  <si>
    <t>-1879629801</t>
  </si>
  <si>
    <t>https://podminky.urs.cz/item/CS_URS_2024_02/622221041</t>
  </si>
  <si>
    <t>234,34</t>
  </si>
  <si>
    <t>134</t>
  </si>
  <si>
    <t>63151537</t>
  </si>
  <si>
    <t>deska tepelně izolační minerální kontaktních fasád kolmé vlákno λ=0,040-0,041 tl 240mm</t>
  </si>
  <si>
    <t>563336262</t>
  </si>
  <si>
    <t>Poznámka k položce:_x000D_
Přesná specifikace viz. D.01.510 Výpis technických listů - D.01.510 08/02</t>
  </si>
  <si>
    <t>234,34*1,02 'Přepočtené koeficientem množství</t>
  </si>
  <si>
    <t>135</t>
  </si>
  <si>
    <t>-228606475</t>
  </si>
  <si>
    <t>407,75+367,84+280</t>
  </si>
  <si>
    <t>136</t>
  </si>
  <si>
    <t>63151544</t>
  </si>
  <si>
    <t>deska tepelně izolační minerální kontaktních fasád kolmé vlákno λ=0,040-0,041 tl 280mm</t>
  </si>
  <si>
    <t>690383130</t>
  </si>
  <si>
    <t>1055,59*1,02 'Přepočtené koeficientem množství</t>
  </si>
  <si>
    <t>137</t>
  </si>
  <si>
    <t>622273101</t>
  </si>
  <si>
    <t>Montáž zavěšené odvětrávané fasády na hliníkové nosné konstrukci z fasádních desek na jednosměrné nosné konstrukci opláštění připevněné lepeným skrytým spojem stěn bez tepelné izolace</t>
  </si>
  <si>
    <t>-511773479</t>
  </si>
  <si>
    <t>https://podminky.urs.cz/item/CS_URS_2024_02/622273101</t>
  </si>
  <si>
    <t xml:space="preserve">Poznámka k souboru cen:_x000D_
1. V cenách jsou započteny náklady na:_x000D_
a) montáž a dodávku nosné konstrukce (roštu) se vzdáleností podpěr 425 mm pro podhledy a 600 mm pro stěny. Montáž roštu s jinými (menšími) roztečemi podpěr se oceňuje individuálně,_x000D_
b) montáž a dodávku tepelné izolace z desek z minerální vlny,_x000D_
c) montáž fasádní desky,_x000D_
d) montáž difuzní folie._x000D_
2. V cenách nejsou započteny náklady na:_x000D_
a) dodávku fasádních desek, tyto se oceňují ve specifikaci. Ztratné pro kompaktní desky_x000D_
- (cementovláknité, cementotřískové, z vysokotlakého laminátu) lze stanovit ve výši 25 %._x000D_
b) dodávku difuzní fólie, tyto se oceňují ve specifikaci. Ztratné lze stanovit ve výši 10 %._x000D_
c) případnou povrchovou úpravu desek._x000D_
</t>
  </si>
  <si>
    <t>491,13+366,69+234,63+287,29</t>
  </si>
  <si>
    <t>138</t>
  </si>
  <si>
    <t>591001</t>
  </si>
  <si>
    <t>deska cementovláknitá tl 8 mm</t>
  </si>
  <si>
    <t>1843385915</t>
  </si>
  <si>
    <t>Poznámka k položce:_x000D_
Přesná specifikace viz. D.01.510 Výpis technických listů - D.01.510 03/01</t>
  </si>
  <si>
    <t>1379,74*1,05 'Přepočtené koeficientem množství</t>
  </si>
  <si>
    <t>139</t>
  </si>
  <si>
    <t>622532001</t>
  </si>
  <si>
    <t>Omítka tenkovrstvá silikonová vnějších ploch probarvená, včetně penetrace podkladu hydrofilní, s regulací vlhkosti na povrchu a se zvýšenou ochranou proti mikroorganismům zrnitá, tloušťky 1,0 mm stěn</t>
  </si>
  <si>
    <t>-551267475</t>
  </si>
  <si>
    <t>3,26+39,51+17,66+0,46*3,18+(0,36+0,36)*3+1,1736+101,8+3+64,8+0,43*4,975</t>
  </si>
  <si>
    <t>147,08+42+3+42+3+4*0,36*3+29,36+103,9+47,84+5,34+107,87+100,66</t>
  </si>
  <si>
    <t>140</t>
  </si>
  <si>
    <t>631311134</t>
  </si>
  <si>
    <t>Mazanina z betonu prostého bez zvýšených nároků na prostředí tl. přes 120 do 240 mm tř. C 16/20</t>
  </si>
  <si>
    <t>2026761000</t>
  </si>
  <si>
    <t>https://podminky.urs.cz/item/CS_URS_2024_02/631311134</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</si>
  <si>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betonu)._x000D_
2. Pro mazaniny tlouštěk větších než 240 mm jsou určeny:_x000D_
a) pro mazaniny ukládané na zeminu (v halách apod.) ceny souborů cen 27* 31- Základy z betonu prostého a 27* 32 - Základy z betonu železového,_x000D_
b) pro mazaniny v nadzemních podlažích ceny souboru cen 411 31- . . Beton kleneb._x000D_
3. Ceny lze použít i pro betonový okapový chodníček budovy (včetně tvarování rigolového žlábku) v příslušných tloušťkách. Jeho podloží se oceňuje samostatně._x000D_
4. V ceně jsou započteny i náklady na:_x000D_
a) základní stržení povrchu mazaniny s urovnáním vibrační lištou nebo dřevěným hladítkem,_x000D_
b) vytvoření dilatačních spár v mazanině bez zaplnění, pokud jsou dilatační spáry vytvářeny při provádění betonáže. Jestliže jsou dilatační spáry řezány dodatečně, oceňují se cenami souboru cen 634 91-11 Řezání dilatačních nebo smršťovacích spár._x000D_
</t>
  </si>
  <si>
    <t>Poznámka k položce:_x000D_
podkladní beton</t>
  </si>
  <si>
    <t>0,15*447,35+381,926</t>
  </si>
  <si>
    <t>141</t>
  </si>
  <si>
    <t>631311136</t>
  </si>
  <si>
    <t>Mazanina z betonu prostého bez zvýšených nároků na prostředí tl. přes 120 do 240 mm tř. C 25/30</t>
  </si>
  <si>
    <t>77716120</t>
  </si>
  <si>
    <t>https://podminky.urs.cz/item/CS_URS_2024_02/631311136</t>
  </si>
  <si>
    <t>0,2*2892,09+4,45*0,5</t>
  </si>
  <si>
    <t>142</t>
  </si>
  <si>
    <t>631319013</t>
  </si>
  <si>
    <t>Příplatek k cenám mazanin za úpravu povrchu mazaniny přehlazením, mazanina tl. přes 120 do 240 mm</t>
  </si>
  <si>
    <t>-1910107347</t>
  </si>
  <si>
    <t>https://podminky.urs.cz/item/CS_URS_2024_02/631319013</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</si>
  <si>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</si>
  <si>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143</t>
  </si>
  <si>
    <t>631319204</t>
  </si>
  <si>
    <t>Příplatek k cenám betonových mazanin za vyztužení ocelovými vlákny (drátkobeton) objemové vyztužení 30 kg/m3</t>
  </si>
  <si>
    <t>1298814655</t>
  </si>
  <si>
    <t>https://podminky.urs.cz/item/CS_URS_2024_02/631319204</t>
  </si>
  <si>
    <t>144</t>
  </si>
  <si>
    <t>632441220</t>
  </si>
  <si>
    <t>Potěr anhydritový samonivelační litý tř. C 25, tl. přes 45 do 50 mm</t>
  </si>
  <si>
    <t>243224040</t>
  </si>
  <si>
    <t>https://podminky.urs.cz/item/CS_URS_2024_02/632441220</t>
  </si>
  <si>
    <t xml:space="preserve">Poznámka k souboru cen:_x000D_
1. Ceny jsou určeny pro roznášecí vrstvu těžkých plovoucích podlah, pro potěr podlahového vytápění, pro potěr na oddělovací vrstvě a jako náhrada cementových potěrů (kromě vlhkých provozů)._x000D_
</t>
  </si>
  <si>
    <t>Poznámka k položce:_x000D_
Přesná specifikace viz. D.01.510 Výpis technických listů - D.01.510 06/11</t>
  </si>
  <si>
    <t>145</t>
  </si>
  <si>
    <t>632001</t>
  </si>
  <si>
    <t>Potěr anhydritový samonivelační litý tř. C 25, tl. do 60 mm</t>
  </si>
  <si>
    <t>-1680440768</t>
  </si>
  <si>
    <t>25,52+64,05+6,94*2+30,53+4,38+4,28+12,25+11,45+2*4,84+3*1,89+13,12</t>
  </si>
  <si>
    <t>102,89+25,92+20,35+12,08+14,9+6,2+4,56+6*20,76+19,43+3,28+21,12+2,97+4,23+3*1,57</t>
  </si>
  <si>
    <t>5,91+6,01+6,76+6,82+142,27+153,57+0,375+4,96+2*2,07+1,9+15,26+3,97+11,75+10,88</t>
  </si>
  <si>
    <t>146</t>
  </si>
  <si>
    <t>632002</t>
  </si>
  <si>
    <t>Potěr anhydritový samonivelační litý tř. C 25, tl. do 70 mm</t>
  </si>
  <si>
    <t>-893615433</t>
  </si>
  <si>
    <t>81,2+0,45+5,48+4,81+5,64+5,98+11,4+3,17+36,08</t>
  </si>
  <si>
    <t>147</t>
  </si>
  <si>
    <t>632003</t>
  </si>
  <si>
    <t>Potěr anhydritový samonivelační litý tř. C 25, tl. nad 70 mm</t>
  </si>
  <si>
    <t>1417598552</t>
  </si>
  <si>
    <t>7,9+1,89+5,44+3,1+4,16+11,16+6*9,6+6*1,44+6,7+14,04</t>
  </si>
  <si>
    <t>148</t>
  </si>
  <si>
    <t>632481213</t>
  </si>
  <si>
    <t>Separační vrstva k oddělení podlahových vrstev z polyetylénové fólie</t>
  </si>
  <si>
    <t>-1345270789</t>
  </si>
  <si>
    <t>https://podminky.urs.cz/item/CS_URS_2024_02/632481213</t>
  </si>
  <si>
    <t>Poznámka k položce:_x000D_
Přesná specifikace viz. D.01.510 Výpis technických listů - D.01.510 09/07</t>
  </si>
  <si>
    <t>12,25+11,45+142,27+153,57+0,375+15,26+3,97+11,75+10,88+1379,76+506,29+13,12+36,08+1379,76</t>
  </si>
  <si>
    <t>149</t>
  </si>
  <si>
    <t>635001</t>
  </si>
  <si>
    <t>Násyp z praného těženého kameniva frakce 16-32, tl. 50 mm</t>
  </si>
  <si>
    <t>-97168381</t>
  </si>
  <si>
    <t>(198,84+359,96)*0,05</t>
  </si>
  <si>
    <t>Trubní vedení</t>
  </si>
  <si>
    <t>150</t>
  </si>
  <si>
    <t>894215111</t>
  </si>
  <si>
    <t>Šachtice domovní kanalizační (revizní) se stěnami z betonu se základovou deskou (dnem) z betonu, s vyspravením s nerovností, obetonováním potrubí ve stěnách a nade dnem, s cementovým potěrem ve spádu k čisticí vložce, s dodáním a osazením poklopu vel. 500x500 mm obestavěného prostoru do 1,30 m3</t>
  </si>
  <si>
    <t>-55852382</t>
  </si>
  <si>
    <t>https://podminky.urs.cz/item/CS_URS_2024_02/894215111</t>
  </si>
  <si>
    <t xml:space="preserve">Poznámka k souboru cen:_x000D_
1. Množství měrných jednotek s určuje v m3 obestavěného prostoru daného vnějším obrysem neizolovaného líce šachtice._x000D_
2. Šachtice přes 5 m3 obestavěného prostoru se oceňují cenami jednotlivých konstrukčních prvků._x000D_
3. V cenách šachtic vstupních jsou započteny i náklady na strop ze železobetových stropních desek nebo monolitický strop s cementovým krycím potěrem ve spádu a na dodání a osazení litinových stupadel._x000D_
</t>
  </si>
  <si>
    <t>151</t>
  </si>
  <si>
    <t>895011111</t>
  </si>
  <si>
    <t>Zřízení sběrné jímky drenážních vod z betonových prefabrikátů hloubky do 4m, při ploše akumulačního prostoru do 2,00 m2</t>
  </si>
  <si>
    <t>1886311993</t>
  </si>
  <si>
    <t>https://podminky.urs.cz/item/CS_URS_2024_02/895011111</t>
  </si>
  <si>
    <t xml:space="preserve">Poznámka k souboru cen:_x000D_
1. Ceny jsou určeny pro sběrné jímky kruhového a pravoúhlého půdorysu._x000D_
2. V cenách jsou započteny i náklady na:_x000D_
a) podkladní vrstvu pod základovou prefabrikovanou desku,_x000D_
b) vyrovnávací mazaninu pod izolaci,_x000D_
c) vodorovnou a svislou izolaci s ochrannou přizdívkou,_x000D_
d) vysekání otvorů pro potrubí a kapes pro ocelové doplňkové konstrukce,_x000D_
e) vybetonování dna a základu pod čerpadlo._x000D_
3. V cenách nejsou započteny náklady na:_x000D_
a) zemní práce,_x000D_
b) dodávku a montáž strojního zařízení sběrné jímky,_x000D_
c) dodávku betonových prefabrikátů (silničních panelů, rámových prvků, stropních desek a překladů),_x000D_
d) dodávku ocelových doplňkových konstrukcí (žebříků, lemovacích úhelníků)._x000D_
4. Ztratné na dodávku betonových prefabrikátů lze dohodnout ve výši 2 %._x000D_
</t>
  </si>
  <si>
    <t>152</t>
  </si>
  <si>
    <t>59224102</t>
  </si>
  <si>
    <t>skruž betonová studniční 100x50x9 cm</t>
  </si>
  <si>
    <t>727844353</t>
  </si>
  <si>
    <t>16*2 'Přepočtené koeficientem množství</t>
  </si>
  <si>
    <t>Ostatní konstrukce a práce, bourání</t>
  </si>
  <si>
    <t>153</t>
  </si>
  <si>
    <t>941111131</t>
  </si>
  <si>
    <t>Montáž lešení řadového trubkového lehkého pracovního s podlahami s provozním zatížením tř. 3 do 200 kg/m2 šířky tř. W12 přes 1,2 do 1,5 m, výšky do 10 m</t>
  </si>
  <si>
    <t>1864651405</t>
  </si>
  <si>
    <t>https://podminky.urs.cz/item/CS_URS_2024_02/941111131</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</si>
  <si>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</si>
  <si>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(22,8+65,54+57,8+19,56)*5,2</t>
  </si>
  <si>
    <t>154</t>
  </si>
  <si>
    <t>941111132</t>
  </si>
  <si>
    <t>Montáž lešení řadového trubkového lehkého pracovního s podlahami s provozním zatížením tř. 3 do 200 kg/m2 šířky tř. W12 přes 1,2 do 1,5 m, výšky přes 10 do 25 m</t>
  </si>
  <si>
    <t>-1408603192</t>
  </si>
  <si>
    <t>https://podminky.urs.cz/item/CS_URS_2024_02/941111132</t>
  </si>
  <si>
    <t>(45,98+36,8)*12,05+(45,98+36,8)*8</t>
  </si>
  <si>
    <t>155</t>
  </si>
  <si>
    <t>941111231</t>
  </si>
  <si>
    <t>Montáž lešení řadového trubkového lehkého pracovního s podlahami s provozním zatížením tř. 3 do 200 kg/m2 Příplatek za první a každý další den použití lešení k ceně -1131</t>
  </si>
  <si>
    <t>-655073795</t>
  </si>
  <si>
    <t>https://podminky.urs.cz/item/CS_URS_2024_02/941111231</t>
  </si>
  <si>
    <t>861,64*30</t>
  </si>
  <si>
    <t>156</t>
  </si>
  <si>
    <t>941111232</t>
  </si>
  <si>
    <t>Montáž lešení řadového trubkového lehkého pracovního s podlahami s provozním zatížením tř. 3 do 200 kg/m2 Příplatek za první a každý další den použití lešení k ceně -1132</t>
  </si>
  <si>
    <t>-1842842935</t>
  </si>
  <si>
    <t>https://podminky.urs.cz/item/CS_URS_2024_02/941111232</t>
  </si>
  <si>
    <t>1659,739*30</t>
  </si>
  <si>
    <t>157</t>
  </si>
  <si>
    <t>941111831</t>
  </si>
  <si>
    <t>Demontáž lešení řadového trubkového lehkého pracovního s podlahami s provozním zatížením tř. 3 do 200 kg/m2 šířky tř. W12 přes 1,2 do 1,5 m, výšky do 10 m</t>
  </si>
  <si>
    <t>2118162666</t>
  </si>
  <si>
    <t>https://podminky.urs.cz/item/CS_URS_2024_02/941111831</t>
  </si>
  <si>
    <t xml:space="preserve">Poznámka k souboru cen:_x000D_
1. Demontáž lešení řadového trubkového lehkého výšky přes 25 m se oceňuje individuálně._x000D_
</t>
  </si>
  <si>
    <t>158</t>
  </si>
  <si>
    <t>941111832</t>
  </si>
  <si>
    <t>Demontáž lešení řadového trubkového lehkého pracovního s podlahami s provozním zatížením tř. 3 do 200 kg/m2 šířky tř. W12 přes 1,2 do 1,5 m, výšky přes 10 do 25 m</t>
  </si>
  <si>
    <t>185693934</t>
  </si>
  <si>
    <t>https://podminky.urs.cz/item/CS_URS_2024_02/941111832</t>
  </si>
  <si>
    <t>159</t>
  </si>
  <si>
    <t>943111112</t>
  </si>
  <si>
    <t>Montáž lešení prostorového trubkového lehkého pracovního bez podlah s provozním zatížením tř. 3 do 200 kg/m2, výšky přes 10 do 20 m</t>
  </si>
  <si>
    <t>1800729986</t>
  </si>
  <si>
    <t>https://podminky.urs.cz/item/CS_URS_2024_02/943111112</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</si>
  <si>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t>
  </si>
  <si>
    <t>1380*10,3</t>
  </si>
  <si>
    <t>160</t>
  </si>
  <si>
    <t>943111212</t>
  </si>
  <si>
    <t>Montáž lešení prostorového trubkového lehkého pracovního bez podlah Příplatek za první a každý další den použití lešení k ceně -1112</t>
  </si>
  <si>
    <t>-1733183337</t>
  </si>
  <si>
    <t>https://podminky.urs.cz/item/CS_URS_2024_02/943111212</t>
  </si>
  <si>
    <t>14214*30</t>
  </si>
  <si>
    <t>161</t>
  </si>
  <si>
    <t>943111812</t>
  </si>
  <si>
    <t>Demontáž lešení prostorového trubkového lehkého pracovního bez podlah s provozním zatížením tř. 3 do 200 kg/m2, výšky přes 10 do 20 m</t>
  </si>
  <si>
    <t>-941662249</t>
  </si>
  <si>
    <t>https://podminky.urs.cz/item/CS_URS_2024_02/943111812</t>
  </si>
  <si>
    <t xml:space="preserve">Poznámka k souboru cen:_x000D_
1. Demontáž lešení prostorového trubkového lehkého výšky přes 30 m se oceňuje individuálně._x000D_
2. Demontáž lešeňové podlahy se oceňuje cenami souboru cen 949 21-18 Demontáž lešeňové podlahy pro trubková lešení._x000D_
</t>
  </si>
  <si>
    <t>162</t>
  </si>
  <si>
    <t>944511111</t>
  </si>
  <si>
    <t>Montáž ochranné sítě zavěšené na konstrukci lešení z textilie z umělých vláken</t>
  </si>
  <si>
    <t>1517066751</t>
  </si>
  <si>
    <t>https://podminky.urs.cz/item/CS_URS_2024_02/944511111</t>
  </si>
  <si>
    <t xml:space="preserve">Poznámka k souboru cen:_x000D_
1. V cenách nejsou započteny náklady na lešení potřebné pro zavěšení sítí; toto lešení se oceňuje příslušnými cenami lešení._x000D_
</t>
  </si>
  <si>
    <t>163</t>
  </si>
  <si>
    <t>944511211</t>
  </si>
  <si>
    <t>Montáž ochranné sítě Příplatek za první a každý další den použití sítě k ceně -1111</t>
  </si>
  <si>
    <t>827398112</t>
  </si>
  <si>
    <t>https://podminky.urs.cz/item/CS_URS_2024_02/944511211</t>
  </si>
  <si>
    <t>164</t>
  </si>
  <si>
    <t>944511811</t>
  </si>
  <si>
    <t>Demontáž ochranné sítě zavěšené na konstrukci lešení z textilie z umělých vláken</t>
  </si>
  <si>
    <t>-1077091666</t>
  </si>
  <si>
    <t>https://podminky.urs.cz/item/CS_URS_2024_02/944511811</t>
  </si>
  <si>
    <t>165</t>
  </si>
  <si>
    <t>949101112</t>
  </si>
  <si>
    <t>Lešení pomocné pracovní pro objekty pozemních staveb pro zatížení do 150 kg/m2, o výšce lešeňové podlahy přes 1,9 do 3,5 m</t>
  </si>
  <si>
    <t>-2124101436</t>
  </si>
  <si>
    <t>https://podminky.urs.cz/item/CS_URS_2024_02/949101112</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</si>
  <si>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</si>
  <si>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"1.PP"</t>
  </si>
  <si>
    <t>12,25+25,52+4,28+12,25+11,45+64,05+6,94+4,84+1,89*4+7,9+6,94+4,84+5,44+30,53+69,7+70,68+29,22</t>
  </si>
  <si>
    <t>"1.NP"</t>
  </si>
  <si>
    <t>3,17+11,4+5,98+14,04+5,64+4,81+5,48+36,08+1379,76+11,82+6,82+6,7+6,76+6,01+10,88</t>
  </si>
  <si>
    <t>16,21+3,97+9,49+3*1,57+5,91+3,1+4,23+18,69+174,69+3,28+506,29</t>
  </si>
  <si>
    <t>6*1,44+19,43+6*9,6+20,76*6+1,9+11,16+4,56+4,16+2*2,07+4,96+6,2+10,3+14,9+12,08</t>
  </si>
  <si>
    <t>162,62+25,92+184,09+13,12</t>
  </si>
  <si>
    <t>"2.NP"</t>
  </si>
  <si>
    <t>226,93</t>
  </si>
  <si>
    <t>166</t>
  </si>
  <si>
    <t>949211112</t>
  </si>
  <si>
    <t>Montáž lešeňové podlahy pro trubková lešení z fošen, prken nebo dřevěných sbíjených lešeňových dílců s příčníky nebo podélníky, ve výšce přes 10 do 25 m</t>
  </si>
  <si>
    <t>2067883198</t>
  </si>
  <si>
    <t>https://podminky.urs.cz/item/CS_URS_2024_02/949211112</t>
  </si>
  <si>
    <t xml:space="preserve">Poznámka k souboru cen:_x000D_
1. V cenách nejsou započteny náklady na vysekání otvorů ve zdivu, světlíku nebo šachtě; tyto stavební práce se oceňují příslušnými cenami katalogu 801-3 Budovy a haly - bourání konstrukcí._x000D_
2. Ceny -1111 až -1122 lze použít i pro montáž lešeňové podlahy ve světlíku nebo šachtě o půdorysné ploše přes 6 m2._x000D_
3. Množství měrných jednotek se určuje v m2 půdorysné plochy pracovní podlahy._x000D_
4. Montáž lešeňové podlahy ve výšce přes 25 m se oceňuje individuálně._x000D_
</t>
  </si>
  <si>
    <t>(44,6+34)*2*1,5*5</t>
  </si>
  <si>
    <t>167</t>
  </si>
  <si>
    <t>949211211</t>
  </si>
  <si>
    <t>Montáž lešeňové podlahy pro trubková lešení Příplatek za první a každý další den použití lešení k ceně -1111 nebo -1112</t>
  </si>
  <si>
    <t>1211453028</t>
  </si>
  <si>
    <t>https://podminky.urs.cz/item/CS_URS_2024_02/949211211</t>
  </si>
  <si>
    <t>1179*30</t>
  </si>
  <si>
    <t>168</t>
  </si>
  <si>
    <t>949211812</t>
  </si>
  <si>
    <t>Demontáž lešeňové podlahy pro trubková lešení z fošen, prken nebo dřevěných sbíjených lešeňových dílců s příčníky nebo podélníky, ve výšce přes 10 do 25 m</t>
  </si>
  <si>
    <t>392224250</t>
  </si>
  <si>
    <t>https://podminky.urs.cz/item/CS_URS_2024_02/949211812</t>
  </si>
  <si>
    <t xml:space="preserve">Poznámka k souboru cen:_x000D_
1. Ceny -1811 až -1822 lze použít i pro demontáž lešeňové podlahy ve světlíku nebo šachtě o půdorysné ploše přes 6 m2._x000D_
2. Demontáž lešeňové podlahy ve výšce přes 25 m se oceňuje individuálně._x000D_
</t>
  </si>
  <si>
    <t>169</t>
  </si>
  <si>
    <t>952901114</t>
  </si>
  <si>
    <t>Vyčištění budov nebo objektů před předáním do užívání budov bytové nebo občanské výstavby, světlé výšky podlaží přes 4 m</t>
  </si>
  <si>
    <t>-55316055</t>
  </si>
  <si>
    <t>https://podminky.urs.cz/item/CS_URS_2024_02/952901114</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</si>
  <si>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</si>
  <si>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170</t>
  </si>
  <si>
    <t>953946131</t>
  </si>
  <si>
    <t>Montáž atypických ocelových konstrukcí profilů hmotnosti přes 30 kg/m, hmotnosti konstrukce do 1 t</t>
  </si>
  <si>
    <t>1321538074</t>
  </si>
  <si>
    <t>https://podminky.urs.cz/item/CS_URS_2024_02/953946131</t>
  </si>
  <si>
    <t xml:space="preserve">Poznámka k souboru cen:_x000D_
1. Ceny nelze použít pro ocenění montáže ocelových konstrukcí hmotnosti do 500 kg; tyto se oceňují cenami souboru cen 767 99-51 Montáž ostatních atypických zámečnických konstrukcí části A01 katalogu 800-767 Konstrukce zámečnické._x000D_
</t>
  </si>
  <si>
    <t>171</t>
  </si>
  <si>
    <t>13010978</t>
  </si>
  <si>
    <t>ocel profilová HE-B 180 jakost 11 375</t>
  </si>
  <si>
    <t>507006368</t>
  </si>
  <si>
    <t>"tribuna" 8*2,85*0,0512</t>
  </si>
  <si>
    <t>"vstup" 7*3,45*0,0512</t>
  </si>
  <si>
    <t>"atletika" 9*3,4*0,0512</t>
  </si>
  <si>
    <t>172</t>
  </si>
  <si>
    <t>1201281071</t>
  </si>
  <si>
    <t>173</t>
  </si>
  <si>
    <t>130001</t>
  </si>
  <si>
    <t>ocelový profil se čtvercovým průřezem 160x160x8</t>
  </si>
  <si>
    <t>-1798749505</t>
  </si>
  <si>
    <t>0,03541*45,3</t>
  </si>
  <si>
    <t>174</t>
  </si>
  <si>
    <t>953961214</t>
  </si>
  <si>
    <t>Kotvy chemické s vyvrtáním otvoru do betonu, železobetonu nebo tvrdého kamene chemická patrona, velikost M 16, hloubka 125 mm</t>
  </si>
  <si>
    <t>-194116927</t>
  </si>
  <si>
    <t>https://podminky.urs.cz/item/CS_URS_2024_02/953961214</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</si>
  <si>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i náklady na dodání a zasunutí kotevního šroubu do otvoru vyplněného chemickým tmelem nebo patronou a dotažení matice._x000D_
</t>
  </si>
  <si>
    <t>2*2*(8+7+9)</t>
  </si>
  <si>
    <t>175</t>
  </si>
  <si>
    <t>985411111</t>
  </si>
  <si>
    <t>Beztlakové zalití trhlin a dutin aktivovanou maltou</t>
  </si>
  <si>
    <t>1369731199</t>
  </si>
  <si>
    <t>https://podminky.urs.cz/item/CS_URS_2024_02/985411111</t>
  </si>
  <si>
    <t xml:space="preserve">Poznámka k souboru cen:_x000D_
1. Množství měrných jednotek se určuje v m3 objemu trhliny nebo dutiny._x000D_
2. V ceně nejsou započteny náklady na vyčištění dutin; toto vyčištění se oceňuje cenami souboru cen 985 14-1 Vyčištění trhlin nebo dutin ve zdivu._x000D_
</t>
  </si>
  <si>
    <t>96*0,05*0,2*0,36</t>
  </si>
  <si>
    <t>176</t>
  </si>
  <si>
    <t>762085112</t>
  </si>
  <si>
    <t>Práce společné pro tesařské konstrukce montáž ocelových spojovacích prostředků (materiál ve specifikaci) svorníků, šroubů délky přes 150 do 300 mm</t>
  </si>
  <si>
    <t>2088637018</t>
  </si>
  <si>
    <t>https://podminky.urs.cz/item/CS_URS_2024_02/762085112</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</si>
  <si>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</si>
  <si>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177</t>
  </si>
  <si>
    <t>31197006</t>
  </si>
  <si>
    <t>tyč závitová Pz 4.6 M16</t>
  </si>
  <si>
    <t>327010003</t>
  </si>
  <si>
    <t>96/4</t>
  </si>
  <si>
    <t>178</t>
  </si>
  <si>
    <t>31111008</t>
  </si>
  <si>
    <t>matice přesná šestihranná Pz DIN 934-8 M16</t>
  </si>
  <si>
    <t>100 kus</t>
  </si>
  <si>
    <t>2091251999</t>
  </si>
  <si>
    <t>2*2*(8+7+9)*0,001</t>
  </si>
  <si>
    <t>179</t>
  </si>
  <si>
    <t>767995112</t>
  </si>
  <si>
    <t>Montáž ostatních atypických zámečnických konstrukcí hmotnosti přes 5 do 10 kg</t>
  </si>
  <si>
    <t>kg</t>
  </si>
  <si>
    <t>1894671663</t>
  </si>
  <si>
    <t>https://podminky.urs.cz/item/CS_URS_2024_02/767995112</t>
  </si>
  <si>
    <t xml:space="preserve">Poznámka k souboru cen:_x000D_
1. Určení cen se řídí hmotností jednotlivě montovaného dílu konstrukce._x000D_
</t>
  </si>
  <si>
    <t>180</t>
  </si>
  <si>
    <t>13611238</t>
  </si>
  <si>
    <t>plech ocelový hladký jakost S 235 JR tl 15mm tabule</t>
  </si>
  <si>
    <t>-1773080004</t>
  </si>
  <si>
    <t>181</t>
  </si>
  <si>
    <t>9001</t>
  </si>
  <si>
    <t>Požární ucpávky</t>
  </si>
  <si>
    <t>soubor</t>
  </si>
  <si>
    <t>2079664229</t>
  </si>
  <si>
    <t>Dilatační spáry</t>
  </si>
  <si>
    <t>182</t>
  </si>
  <si>
    <t>90001</t>
  </si>
  <si>
    <t>Dilatační spára v nosné konstrukci beton/beton</t>
  </si>
  <si>
    <t>-917795830</t>
  </si>
  <si>
    <t>1,5*34,54+0,25*34,54</t>
  </si>
  <si>
    <t>183</t>
  </si>
  <si>
    <t>90002</t>
  </si>
  <si>
    <t>Dilatační spára v podlaze</t>
  </si>
  <si>
    <t>-1165889696</t>
  </si>
  <si>
    <t>998</t>
  </si>
  <si>
    <t>Přesun hmot</t>
  </si>
  <si>
    <t>184</t>
  </si>
  <si>
    <t>998021021</t>
  </si>
  <si>
    <t>Přesun hmot pro haly občanské výstavby, výrobu a služby s nosnou svislou konstrukcí zděnou nebo betonovou monolitickou vodorovná dopravní vzdálenost do 100 m, pro haly výšky do 20 m</t>
  </si>
  <si>
    <t>1056211255</t>
  </si>
  <si>
    <t>https://podminky.urs.cz/item/CS_URS_2024_02/998021021</t>
  </si>
  <si>
    <t xml:space="preserve">Poznámka k souboru cen:_x000D_
1. Přesun hmot s omezením mechanizace lze ocenit cenami 998 01-7001 až -7006 a ruční přesun hmot cenami 998 01-8001 až -8011 souboru cen 998 01-Přesun hmot po budovy._x000D_
</t>
  </si>
  <si>
    <t>PSV</t>
  </si>
  <si>
    <t>Práce a dodávky PSV</t>
  </si>
  <si>
    <t>502</t>
  </si>
  <si>
    <t>Okna a prosklené stěny</t>
  </si>
  <si>
    <t>185</t>
  </si>
  <si>
    <t>502001</t>
  </si>
  <si>
    <t>Profilové sklo, sys. Al sloupků a příčlí k instalaci do obvodového pláště</t>
  </si>
  <si>
    <t>1132682833</t>
  </si>
  <si>
    <t>Poznámka k položce:_x000D_
Přesná specifikace viz. D.01.502 Výpis oken a prosklených stěn - D.01.502 W-01</t>
  </si>
  <si>
    <t>186</t>
  </si>
  <si>
    <t>502002</t>
  </si>
  <si>
    <t>Profilové sklo - squash</t>
  </si>
  <si>
    <t>-124876942</t>
  </si>
  <si>
    <t>Poznámka k položce:_x000D_
Přesná specifikace viz. D.01.502 Výpis oken a prosklených stěn - D.01.502 W-02</t>
  </si>
  <si>
    <t>187</t>
  </si>
  <si>
    <t>502003</t>
  </si>
  <si>
    <t>Profilové sklo - hlavní vstup</t>
  </si>
  <si>
    <t>1211988232</t>
  </si>
  <si>
    <t>Poznámka k položce:_x000D_
Přesná specifikace viz. D.01.502 Výpis oken a prosklených stěn - D.01.502 W-03</t>
  </si>
  <si>
    <t>188</t>
  </si>
  <si>
    <t>502004</t>
  </si>
  <si>
    <t>Profilové sklo - atletika</t>
  </si>
  <si>
    <t>-841226270</t>
  </si>
  <si>
    <t>Poznámka k položce:_x000D_
Přesná specifikace viz. D.01.502 Výpis oken a prosklených stěn - D.01.502 W-04</t>
  </si>
  <si>
    <t>189</t>
  </si>
  <si>
    <t>502005</t>
  </si>
  <si>
    <t>Systém Al sloupků a příčlí k instalaci do obvodového pláště</t>
  </si>
  <si>
    <t>1749786123</t>
  </si>
  <si>
    <t>Poznámka k položce:_x000D_
Přesná specifikace viz. D.01.502 Výpis oken a prosklených stěn - D.01.502 W-05</t>
  </si>
  <si>
    <t>190</t>
  </si>
  <si>
    <t>502006</t>
  </si>
  <si>
    <t>346336729</t>
  </si>
  <si>
    <t>Poznámka k položce:_x000D_
Přesná specifikace viz. D.01.502 Výpis oken a prosklených stěn - D.01.502 W-06</t>
  </si>
  <si>
    <t>191</t>
  </si>
  <si>
    <t>502007</t>
  </si>
  <si>
    <t>1183528412</t>
  </si>
  <si>
    <t>Poznámka k položce:_x000D_
Přesná specifikace viz. D.01.502 Výpis oken a prosklených stěn - D.01.502 W-07</t>
  </si>
  <si>
    <t>192</t>
  </si>
  <si>
    <t>502008</t>
  </si>
  <si>
    <t>Fasádní systém LOP</t>
  </si>
  <si>
    <t>-371056</t>
  </si>
  <si>
    <t>Poznámka k položce:_x000D_
Přesná specifikace viz. D.01.502 Výpis oken a prosklených stěn - D.01.502 W-08</t>
  </si>
  <si>
    <t>193</t>
  </si>
  <si>
    <t>502009</t>
  </si>
  <si>
    <t>Světlík</t>
  </si>
  <si>
    <t>-466695800</t>
  </si>
  <si>
    <t>Poznámka k položce:_x000D_
Přesná specifikace viz. D.01.502 Výpis oken a prosklených stěn - D.01.502 W-09</t>
  </si>
  <si>
    <t>194</t>
  </si>
  <si>
    <t>502010</t>
  </si>
  <si>
    <t>Systém Al sloupků a příčlí k instalaci v interiéru</t>
  </si>
  <si>
    <t>44086060</t>
  </si>
  <si>
    <t>Poznámka k položce:_x000D_
Přesná specifikace viz. D.01.502 Výpis oken a prosklených stěn - D.01.502 W-10</t>
  </si>
  <si>
    <t>195</t>
  </si>
  <si>
    <t>502011</t>
  </si>
  <si>
    <t>Bezrámový celoskleněný systém</t>
  </si>
  <si>
    <t>-923691123</t>
  </si>
  <si>
    <t>Poznámka k položce:_x000D_
Přesná specifikace viz. D.01.502 Výpis oken a prosklených stěn - D.01.502 W-11</t>
  </si>
  <si>
    <t>196</t>
  </si>
  <si>
    <t>502012</t>
  </si>
  <si>
    <t>1772437797</t>
  </si>
  <si>
    <t>Poznámka k položce:_x000D_
Přesná specifikace viz. D.01.502 Výpis oken a prosklených stěn - D.01.502 W-12a</t>
  </si>
  <si>
    <t>197</t>
  </si>
  <si>
    <t>502013</t>
  </si>
  <si>
    <t>-858607901</t>
  </si>
  <si>
    <t>Poznámka k položce:_x000D_
Přesná specifikace viz. D.01.502 Výpis oken a prosklených stěn - D.01.502 W-12b</t>
  </si>
  <si>
    <t>198</t>
  </si>
  <si>
    <t>502014</t>
  </si>
  <si>
    <t>-843695055</t>
  </si>
  <si>
    <t>Poznámka k položce:_x000D_
Přesná specifikace viz. D.01.502 Výpis oken a prosklených stěn - D.01.502 W-13</t>
  </si>
  <si>
    <t>199</t>
  </si>
  <si>
    <t>502015</t>
  </si>
  <si>
    <t>1431690495</t>
  </si>
  <si>
    <t>Poznámka k položce:_x000D_
Přesná specifikace viz. D.01.502 Výpis oken a prosklených stěn - D.01.502 W-14</t>
  </si>
  <si>
    <t>200</t>
  </si>
  <si>
    <t>502016</t>
  </si>
  <si>
    <t>67261889</t>
  </si>
  <si>
    <t>Poznámka k položce:_x000D_
Přesná specifikace viz. D.01.502 Výpis oken a prosklených stěn - D.01.502 W-15</t>
  </si>
  <si>
    <t>201</t>
  </si>
  <si>
    <t>502017</t>
  </si>
  <si>
    <t>1600007456</t>
  </si>
  <si>
    <t>Poznámka k položce:_x000D_
Přesná specifikace viz. D.01.502 Výpis oken a prosklených stěn - D.01.502 W-16</t>
  </si>
  <si>
    <t>202</t>
  </si>
  <si>
    <t>502018</t>
  </si>
  <si>
    <t>1781039777</t>
  </si>
  <si>
    <t>Poznámka k položce:_x000D_
Přesná specifikace viz. D.01.502 Výpis oken a prosklených stěn - D.01.502 W-17</t>
  </si>
  <si>
    <t>203</t>
  </si>
  <si>
    <t>502019</t>
  </si>
  <si>
    <t>-1832498224</t>
  </si>
  <si>
    <t>Poznámka k položce:_x000D_
Přesná specifikace viz. D.01.502 Výpis oken a prosklených stěn - D.01.502 W-18</t>
  </si>
  <si>
    <t>503</t>
  </si>
  <si>
    <t>Dveře</t>
  </si>
  <si>
    <t>204</t>
  </si>
  <si>
    <t>503001</t>
  </si>
  <si>
    <t>Vnitřní dveře jednokřídlé 800x2400 mm</t>
  </si>
  <si>
    <t>-1252941607</t>
  </si>
  <si>
    <t>Poznámka k položce:_x000D_
Přesná specifikace viz. D.01.503 Výpis dveří - D.01.503 D-01 A</t>
  </si>
  <si>
    <t>205</t>
  </si>
  <si>
    <t>503002</t>
  </si>
  <si>
    <t>-749082591</t>
  </si>
  <si>
    <t>Poznámka k položce:_x000D_
Přesná specifikace viz. D.01.503 Výpis dveří - D.01.503 D-01 B</t>
  </si>
  <si>
    <t>206</t>
  </si>
  <si>
    <t>503003</t>
  </si>
  <si>
    <t>Vnitřní dveře jednokřídlé 700x2400 mm</t>
  </si>
  <si>
    <t>-2130248511</t>
  </si>
  <si>
    <t>Poznámka k položce:_x000D_
Přesná specifikace viz. D.01.503 Výpis dveří - D.01.503 D-02</t>
  </si>
  <si>
    <t>207</t>
  </si>
  <si>
    <t>503004</t>
  </si>
  <si>
    <t>Vnitřní dveře jednokřídlé 900x2400 mm</t>
  </si>
  <si>
    <t>1083616816</t>
  </si>
  <si>
    <t>Poznámka k položce:_x000D_
Přesná specifikace viz. D.01.503 Výpis dveří - D.01.503 D-03</t>
  </si>
  <si>
    <t>208</t>
  </si>
  <si>
    <t>503005</t>
  </si>
  <si>
    <t>Vnitřní dveře jednokřídlé posuvné 800x2400 mm</t>
  </si>
  <si>
    <t>1063367609</t>
  </si>
  <si>
    <t>Poznámka k položce:_x000D_
Přesná specifikace viz. D.01.503 Výpis dveří - D.01.503 D-04</t>
  </si>
  <si>
    <t>209</t>
  </si>
  <si>
    <t>503006</t>
  </si>
  <si>
    <t>Vnitřní dveře jednokřídlé 800x2100 mm</t>
  </si>
  <si>
    <t>-1275698512</t>
  </si>
  <si>
    <t>Poznámka k položce:_x000D_
Přesná specifikace viz. D.01.503 Výpis dveří - D.01.503 D-05</t>
  </si>
  <si>
    <t>210</t>
  </si>
  <si>
    <t>503007</t>
  </si>
  <si>
    <t>-998644044</t>
  </si>
  <si>
    <t>Poznámka k položce:_x000D_
Přesná specifikace viz. D.01.503 Výpis dveří - D.01.503 D-06</t>
  </si>
  <si>
    <t>211</t>
  </si>
  <si>
    <t>503008</t>
  </si>
  <si>
    <t>-506531168</t>
  </si>
  <si>
    <t>Poznámka k položce:_x000D_
Přesná specifikace viz. D.01.503 Výpis dveří - D.01.503 D-07</t>
  </si>
  <si>
    <t>212</t>
  </si>
  <si>
    <t>503009</t>
  </si>
  <si>
    <t>Vnitřní dveře dvoukřídlé 1300x2400 mm</t>
  </si>
  <si>
    <t>1604327830</t>
  </si>
  <si>
    <t>Poznámka k položce:_x000D_
Přesná specifikace viz. D.01.503 Výpis dveří - D.01.503 D-08</t>
  </si>
  <si>
    <t>213</t>
  </si>
  <si>
    <t>503010</t>
  </si>
  <si>
    <t>Vnitřní dveře dvoukřídlé 1800x2400 mm</t>
  </si>
  <si>
    <t>-1640134062</t>
  </si>
  <si>
    <t>Poznámka k položce:_x000D_
Přesná specifikace viz. D.01.503 Výpis dveří - D.01.503 D-09</t>
  </si>
  <si>
    <t>214</t>
  </si>
  <si>
    <t>503011</t>
  </si>
  <si>
    <t>Vnitřní dveře dvoukřídlé 1300x2100 mm</t>
  </si>
  <si>
    <t>1317119633</t>
  </si>
  <si>
    <t>Poznámka k položce:_x000D_
Přesná specifikace viz. D.01.503 Výpis dveří - D.01.503 D-10</t>
  </si>
  <si>
    <t>215</t>
  </si>
  <si>
    <t>503012</t>
  </si>
  <si>
    <t>-1423493273</t>
  </si>
  <si>
    <t>Poznámka k položce:_x000D_
Přesná specifikace viz. D.01.503 Výpis dveří - D.01.503 D-11</t>
  </si>
  <si>
    <t>216</t>
  </si>
  <si>
    <t>503013</t>
  </si>
  <si>
    <t>Vnitřní dveře jednokřídlé 700x2100 mm</t>
  </si>
  <si>
    <t>1148581620</t>
  </si>
  <si>
    <t>Poznámka k položce:_x000D_
Přesná specifikace viz. D.01.503 Výpis dveří - D.01.503 D-12</t>
  </si>
  <si>
    <t>217</t>
  </si>
  <si>
    <t>503014</t>
  </si>
  <si>
    <t>-625855222</t>
  </si>
  <si>
    <t>Poznámka k položce:_x000D_
Přesná specifikace viz. D.01.503 Výpis dveří - D.01.503 D-13 A</t>
  </si>
  <si>
    <t>218</t>
  </si>
  <si>
    <t>503015</t>
  </si>
  <si>
    <t>622672248</t>
  </si>
  <si>
    <t>Poznámka k položce:_x000D_
Přesná specifikace viz. D.01.503 Výpis dveří - D.01.503 D-13 B</t>
  </si>
  <si>
    <t>219</t>
  </si>
  <si>
    <t>503016</t>
  </si>
  <si>
    <t>912046132</t>
  </si>
  <si>
    <t>Poznámka k položce:_x000D_
Přesná specifikace viz. D.01.503 Výpis dveří - D.01.503 D-13 C</t>
  </si>
  <si>
    <t>220</t>
  </si>
  <si>
    <t>503017</t>
  </si>
  <si>
    <t>582053469</t>
  </si>
  <si>
    <t>Poznámka k položce:_x000D_
Přesná specifikace viz. D.01.503 Výpis dveří - D.01.503 D-13 D</t>
  </si>
  <si>
    <t>221</t>
  </si>
  <si>
    <t>503018</t>
  </si>
  <si>
    <t>-1567434775</t>
  </si>
  <si>
    <t>Poznámka k položce:_x000D_
Přesná specifikace viz. D.01.503 Výpis dveří - D.01.503 D-14 A</t>
  </si>
  <si>
    <t>222</t>
  </si>
  <si>
    <t>503019</t>
  </si>
  <si>
    <t>1521340390</t>
  </si>
  <si>
    <t>Poznámka k položce:_x000D_
Přesná specifikace viz. D.01.503 Výpis dveří - D.01.503 D-14 B</t>
  </si>
  <si>
    <t>223</t>
  </si>
  <si>
    <t>503020</t>
  </si>
  <si>
    <t>-1257720617</t>
  </si>
  <si>
    <t>Poznámka k položce:_x000D_
Přesná specifikace viz. D.01.503 Výpis dveří - D.01.503 D-14 C</t>
  </si>
  <si>
    <t>224</t>
  </si>
  <si>
    <t>503021</t>
  </si>
  <si>
    <t>-1251877520</t>
  </si>
  <si>
    <t>Poznámka k položce:_x000D_
Přesná specifikace viz. D.01.503 Výpis dveří - D.01.503 D-14 D</t>
  </si>
  <si>
    <t>225</t>
  </si>
  <si>
    <t>503022</t>
  </si>
  <si>
    <t>Vnitřní dveře jednokřídlé 900x2100 mm</t>
  </si>
  <si>
    <t>-706368733</t>
  </si>
  <si>
    <t>Poznámka k položce:_x000D_
Přesná specifikace viz. D.01.503 Výpis dveří - D.01.503 D-15 A</t>
  </si>
  <si>
    <t>226</t>
  </si>
  <si>
    <t>503023</t>
  </si>
  <si>
    <t>773751262</t>
  </si>
  <si>
    <t>Poznámka k položce:_x000D_
Přesná specifikace viz. D.01.503 Výpis dveří - D.01.503 D-15 B</t>
  </si>
  <si>
    <t>227</t>
  </si>
  <si>
    <t>503024</t>
  </si>
  <si>
    <t>-1429663217</t>
  </si>
  <si>
    <t>Poznámka k položce:_x000D_
Přesná specifikace viz. D.01.503 Výpis dveří - D.01.503 D-16</t>
  </si>
  <si>
    <t>228</t>
  </si>
  <si>
    <t>503025</t>
  </si>
  <si>
    <t>469700983</t>
  </si>
  <si>
    <t>Poznámka k položce:_x000D_
Přesná specifikace viz. D.01.503 Výpis dveří - D.01.503 D-17</t>
  </si>
  <si>
    <t>509</t>
  </si>
  <si>
    <t>Ostatní výrobky</t>
  </si>
  <si>
    <t>229</t>
  </si>
  <si>
    <t>509001</t>
  </si>
  <si>
    <t>Čistící zóna - vnitřní</t>
  </si>
  <si>
    <t>438959518</t>
  </si>
  <si>
    <t>Poznámka k položce:_x000D_
Přesná specifikace viz. D.01.509 Výpis ostatních výrobků - D.01.509 O-01</t>
  </si>
  <si>
    <t>230</t>
  </si>
  <si>
    <t>509002</t>
  </si>
  <si>
    <t>-1374687513</t>
  </si>
  <si>
    <t>Poznámka k položce:_x000D_
Přesná specifikace viz. D.01.509 Výpis ostatních výrobků - D.01.509 O-02</t>
  </si>
  <si>
    <t>231</t>
  </si>
  <si>
    <t>509003</t>
  </si>
  <si>
    <t>-82336341</t>
  </si>
  <si>
    <t>Poznámka k položce:_x000D_
Přesná specifikace viz. D.01.509 Výpis ostatních výrobků - D.01.509 O-03</t>
  </si>
  <si>
    <t>232</t>
  </si>
  <si>
    <t>509004</t>
  </si>
  <si>
    <t>Přenosný hasicí přístroj - 21A</t>
  </si>
  <si>
    <t>-1723897008</t>
  </si>
  <si>
    <t>Poznámka k položce:_x000D_
Přesná specifikace viz. D.01.509 Výpis ostatních výrobků - D.01.509 O-04</t>
  </si>
  <si>
    <t>233</t>
  </si>
  <si>
    <t>509005</t>
  </si>
  <si>
    <t>Požární revizní dvířka do podhledu</t>
  </si>
  <si>
    <t>356690716</t>
  </si>
  <si>
    <t>Poznámka k položce:_x000D_
Přesná specifikace viz. D.01.509 Výpis ostatních výrobků - D.01.509 O-05</t>
  </si>
  <si>
    <t>234</t>
  </si>
  <si>
    <t>509006</t>
  </si>
  <si>
    <t>Požární roleta - chodba</t>
  </si>
  <si>
    <t>1117456929</t>
  </si>
  <si>
    <t>Poznámka k položce:_x000D_
Přesná specifikace viz. D.01.509 Výpis ostatních výrobků - D.01.509 O-06</t>
  </si>
  <si>
    <t>235</t>
  </si>
  <si>
    <t>509007</t>
  </si>
  <si>
    <t>Požární roleta - nářaďovna</t>
  </si>
  <si>
    <t>1331720946</t>
  </si>
  <si>
    <t>Poznámka k položce:_x000D_
Přesná specifikace viz. D.01.509 Výpis ostatních výrobků - D.01.509 O-07</t>
  </si>
  <si>
    <t>236</t>
  </si>
  <si>
    <t>509008</t>
  </si>
  <si>
    <t>Dveřní zarážka podlahová</t>
  </si>
  <si>
    <t>-2085210842</t>
  </si>
  <si>
    <t>Poznámka k položce:_x000D_
Přesná specifikace viz. D.01.509 Výpis ostatních výrobků - D.01.509 O-08</t>
  </si>
  <si>
    <t>237</t>
  </si>
  <si>
    <t>509009</t>
  </si>
  <si>
    <t>Dveřní zarážka na stěnu</t>
  </si>
  <si>
    <t>-1234345020</t>
  </si>
  <si>
    <t>Poznámka k položce:_x000D_
Přesná specifikace viz. D.01.509 Výpis ostatních výrobků - D.01.509 O-09</t>
  </si>
  <si>
    <t>238</t>
  </si>
  <si>
    <t>509010</t>
  </si>
  <si>
    <t>Set madel a sedátko do bezbariérové sprchy</t>
  </si>
  <si>
    <t>sada</t>
  </si>
  <si>
    <t>2111404619</t>
  </si>
  <si>
    <t>Poznámka k položce:_x000D_
Přesná specifikace viz. D.01.509 Výpis ostatních výrobků - D.01.509 O-21</t>
  </si>
  <si>
    <t>239</t>
  </si>
  <si>
    <t>509011</t>
  </si>
  <si>
    <t>Set madel na bezbariérové WC</t>
  </si>
  <si>
    <t>1539696220</t>
  </si>
  <si>
    <t>Poznámka k položce:_x000D_
Přesná specifikace viz. D.01.509 Výpis ostatních výrobků - D.01.509 O-22</t>
  </si>
  <si>
    <t>240</t>
  </si>
  <si>
    <t>509012</t>
  </si>
  <si>
    <t>Sklopné zrcadlo nad umyvadlo u bezbariérového WC</t>
  </si>
  <si>
    <t>-1944496139</t>
  </si>
  <si>
    <t>Poznámka k položce:_x000D_
Přesná specifikace viz. D.01.509 Výpis ostatních výrobků - D.01.509 O-23</t>
  </si>
  <si>
    <t>241</t>
  </si>
  <si>
    <t>509013</t>
  </si>
  <si>
    <t>Záchytný systém</t>
  </si>
  <si>
    <t>-1099659050</t>
  </si>
  <si>
    <t>Poznámka k položce:_x000D_
Přesná specifikace viz. D.01.509 Výpis ostatních výrobků - D.01.509 O-26</t>
  </si>
  <si>
    <t>242</t>
  </si>
  <si>
    <t>509014</t>
  </si>
  <si>
    <t>Orientační systém</t>
  </si>
  <si>
    <t>-1522435887</t>
  </si>
  <si>
    <t>Poznámka k položce:_x000D_
Přesná specifikace viz. D.01.509 Výpis ostatních výrobků - D.01.509 O-27</t>
  </si>
  <si>
    <t>243</t>
  </si>
  <si>
    <t>509015</t>
  </si>
  <si>
    <t>Venkovní nápis "Sportovní hala"</t>
  </si>
  <si>
    <t>78887759</t>
  </si>
  <si>
    <t>Poznámka k položce:_x000D_
Přesná specifikace viz. D.01.509 Výpis ostatních výrobků - D.01.509 O-28</t>
  </si>
  <si>
    <t>244</t>
  </si>
  <si>
    <t>509016</t>
  </si>
  <si>
    <t>Divácká sedačka na ochozu</t>
  </si>
  <si>
    <t>-1877351631</t>
  </si>
  <si>
    <t>Poznámka k položce:_x000D_
Přesná specifikace viz. D.01.509 Výpis ostatních výrobků - D.01.509 O-32</t>
  </si>
  <si>
    <t>245</t>
  </si>
  <si>
    <t>509017</t>
  </si>
  <si>
    <t>Dělící síť - pro předělení tělocvičny</t>
  </si>
  <si>
    <t>1790798841</t>
  </si>
  <si>
    <t>Poznámka k položce:_x000D_
Přesná specifikace viz. D.01.509 Výpis ostatních výrobků - D.01.509 O-34</t>
  </si>
  <si>
    <t>246</t>
  </si>
  <si>
    <t>509018</t>
  </si>
  <si>
    <t>Demontovatelný kryt doskočiště</t>
  </si>
  <si>
    <t>877757117</t>
  </si>
  <si>
    <t>Poznámka k položce:_x000D_
Přesná specifikace viz. D.01.509 Výpis ostatních výrobků - D.01.509 O-39</t>
  </si>
  <si>
    <t>247</t>
  </si>
  <si>
    <t>509019</t>
  </si>
  <si>
    <t>Sada sloupků na volejbal</t>
  </si>
  <si>
    <t>-1361537934</t>
  </si>
  <si>
    <t>Poznámka k položce:_x000D_
Přesná specifikace viz. D.01.509 Výpis ostatních výrobků - D.01.509 O-43</t>
  </si>
  <si>
    <t>248</t>
  </si>
  <si>
    <t>509020</t>
  </si>
  <si>
    <t>Sada sloupků na nohejbal</t>
  </si>
  <si>
    <t>1766402532</t>
  </si>
  <si>
    <t>Poznámka k položce:_x000D_
Přesná specifikace viz. D.01.509 Výpis ostatních výrobků - D.01.509 O-44</t>
  </si>
  <si>
    <t>249</t>
  </si>
  <si>
    <t>509021</t>
  </si>
  <si>
    <t>Sada slouků na tenis</t>
  </si>
  <si>
    <t>-1521670113</t>
  </si>
  <si>
    <t>Poznámka k položce:_x000D_
Přesná specifikace viz. D.01.509 Výpis ostatních výrobků - D.01.509 O-45</t>
  </si>
  <si>
    <t>250</t>
  </si>
  <si>
    <t>509022</t>
  </si>
  <si>
    <t>Sada slouků na badminton</t>
  </si>
  <si>
    <t>1626322902</t>
  </si>
  <si>
    <t>Poznámka k položce:_x000D_
Přesná specifikace viz. D.01.509 Výpis ostatních výrobků - D.01.509 O-46</t>
  </si>
  <si>
    <t>251</t>
  </si>
  <si>
    <t>509023</t>
  </si>
  <si>
    <t>Odrazové břevno</t>
  </si>
  <si>
    <t>495934175</t>
  </si>
  <si>
    <t>Poznámka k položce:_x000D_
Přesná specifikace viz. D.01.509 Výpis ostatních výrobků - D.01.509 O-52</t>
  </si>
  <si>
    <t>252</t>
  </si>
  <si>
    <t>509024</t>
  </si>
  <si>
    <t>Zrcadlo mezi obklad, výška 950 mm, šířka 1250 mm</t>
  </si>
  <si>
    <t>996509528</t>
  </si>
  <si>
    <t>253</t>
  </si>
  <si>
    <t>509025</t>
  </si>
  <si>
    <t>Zrcadlo mezi obklad, výška 950 mm, šířka 1300 mm</t>
  </si>
  <si>
    <t>-147193559</t>
  </si>
  <si>
    <t>254</t>
  </si>
  <si>
    <t>509026</t>
  </si>
  <si>
    <t>Zrcadlo mezi obklad, výška 950 mm, šířka 1400 mm</t>
  </si>
  <si>
    <t>-1213173992</t>
  </si>
  <si>
    <t>255</t>
  </si>
  <si>
    <t>509027</t>
  </si>
  <si>
    <t>Zrcadlo mezi obklad, výška 950 mm, šířka 1500 mm</t>
  </si>
  <si>
    <t>-425508136</t>
  </si>
  <si>
    <t>256</t>
  </si>
  <si>
    <t>509028</t>
  </si>
  <si>
    <t>Zrcadlo mezi obklad, výška 950 mm, šířka 2000 mm</t>
  </si>
  <si>
    <t>-197451977</t>
  </si>
  <si>
    <t>257</t>
  </si>
  <si>
    <t>509029</t>
  </si>
  <si>
    <t>Zrcadlo mezi obklad, výška 950 mm, šířka 2050 mm</t>
  </si>
  <si>
    <t>492858719</t>
  </si>
  <si>
    <t>258</t>
  </si>
  <si>
    <t>509030</t>
  </si>
  <si>
    <t>Zrcadlo mezi obklad, výška 950 mm, šířka 2750 mm</t>
  </si>
  <si>
    <t>-163940337</t>
  </si>
  <si>
    <t>259</t>
  </si>
  <si>
    <t>509031</t>
  </si>
  <si>
    <t>Zrcadlo mezi obklad, výška 1100 mm, šířka 800 mm</t>
  </si>
  <si>
    <t>637551692</t>
  </si>
  <si>
    <t>260</t>
  </si>
  <si>
    <t>509032</t>
  </si>
  <si>
    <t>Zrcadlo mezi obklad, výška 1100 mm, šířka 850 mm</t>
  </si>
  <si>
    <t>2140614233</t>
  </si>
  <si>
    <t>261</t>
  </si>
  <si>
    <t>509033</t>
  </si>
  <si>
    <t>Zrcadlo mezi obklad, výška 1100 mm, šířka 1000 mm</t>
  </si>
  <si>
    <t>484355582</t>
  </si>
  <si>
    <t>262</t>
  </si>
  <si>
    <t>509034</t>
  </si>
  <si>
    <t>Zrcadlo mezi obklad, výška 1200 mm, šířka 1830 mm</t>
  </si>
  <si>
    <t>1440892556</t>
  </si>
  <si>
    <t>711</t>
  </si>
  <si>
    <t>Izolace proti vodě, vlhkosti a plynům</t>
  </si>
  <si>
    <t>263</t>
  </si>
  <si>
    <t>711111001</t>
  </si>
  <si>
    <t>Provedení izolace proti zemní vlhkosti natěradly a tmely za studena na ploše vodorovné V nátěrem penetračním</t>
  </si>
  <si>
    <t>86108383</t>
  </si>
  <si>
    <t>https://podminky.urs.cz/item/CS_URS_2024_02/711111001</t>
  </si>
  <si>
    <t xml:space="preserve">Poznámka k souboru cen:_x000D_
1. Izolace plochy jednotlivě do 10 m2 se oceňují skladebně cenou příslušné izolace a cenou 711 19-9095 Příplatek za plochu do 10 m2._x000D_
</t>
  </si>
  <si>
    <t>445+2937,2</t>
  </si>
  <si>
    <t>264</t>
  </si>
  <si>
    <t>11163153</t>
  </si>
  <si>
    <t>emulze asfaltová penetrační</t>
  </si>
  <si>
    <t>litr</t>
  </si>
  <si>
    <t>-1613230012</t>
  </si>
  <si>
    <t>Poznámka k položce:_x000D_
Přesná specifikace viz. D.01.510 Výpis technických listů - D.01.510 09/05</t>
  </si>
  <si>
    <t>3382,2*0,2 'Přepočtené koeficientem množství</t>
  </si>
  <si>
    <t>265</t>
  </si>
  <si>
    <t>711112001</t>
  </si>
  <si>
    <t>Provedení izolace proti zemní vlhkosti natěradly a tmely za studena na ploše svislé S nátěrem penetračním</t>
  </si>
  <si>
    <t>-2117651960</t>
  </si>
  <si>
    <t>https://podminky.urs.cz/item/CS_URS_2024_02/711112001</t>
  </si>
  <si>
    <t>100,2*3,7+1,2*115,11+1,5*87,64</t>
  </si>
  <si>
    <t>266</t>
  </si>
  <si>
    <t>698613383</t>
  </si>
  <si>
    <t>640,332*0,2 'Přepočtené koeficientem množství</t>
  </si>
  <si>
    <t>267</t>
  </si>
  <si>
    <t>711141559</t>
  </si>
  <si>
    <t>Provedení izolace proti zemní vlhkosti pásy přitavením NAIP na ploše vodorovné V</t>
  </si>
  <si>
    <t>-1814736768</t>
  </si>
  <si>
    <t>https://podminky.urs.cz/item/CS_URS_2024_02/711141559</t>
  </si>
  <si>
    <t xml:space="preserve">Poznámka k souboru cen:_x000D_
1. Izolace plochy jednotlivě do 10 m2 se oceňují skladebně cenou příslušné izolace a cenou 711 19-9097 Příplatek za plochu do 10 m2._x000D_
</t>
  </si>
  <si>
    <t>268</t>
  </si>
  <si>
    <t>628001</t>
  </si>
  <si>
    <t>hydroizolační pás z SBS modifikovaného asfaltu s nosnou vložkou ze skleněné tkaniny</t>
  </si>
  <si>
    <t>-2095819411</t>
  </si>
  <si>
    <t>Poznámka k položce:_x000D_
Přesná specifikace viz. D.01.510 Výpis technických listů - D.01.510 09/01</t>
  </si>
  <si>
    <t>3382,2*1,15 'Přepočtené koeficientem množství</t>
  </si>
  <si>
    <t>269</t>
  </si>
  <si>
    <t>711142559</t>
  </si>
  <si>
    <t>Provedení izolace proti zemní vlhkosti pásy přitavením NAIP na ploše svislé S</t>
  </si>
  <si>
    <t>-942122163</t>
  </si>
  <si>
    <t>https://podminky.urs.cz/item/CS_URS_2024_02/711142559</t>
  </si>
  <si>
    <t>270</t>
  </si>
  <si>
    <t>628002</t>
  </si>
  <si>
    <t>-411391831</t>
  </si>
  <si>
    <t>640,332*1,15 'Přepočtené koeficientem množství</t>
  </si>
  <si>
    <t>271</t>
  </si>
  <si>
    <t>711161212</t>
  </si>
  <si>
    <t>Izolace proti zemní vlhkosti a beztlakové vodě nopovými fóliemi na ploše svislé S vrstva ochranná, odvětrávací a drenážní výška nopku 8,0 mm, tl. fólie do 0,6 mm</t>
  </si>
  <si>
    <t>-698615646</t>
  </si>
  <si>
    <t>https://podminky.urs.cz/item/CS_URS_2024_02/711161212</t>
  </si>
  <si>
    <t>Poznámka k položce:_x000D_
Přesná specifikace viz. D.01.510 Výpis technických listů - D.01.510 09/09</t>
  </si>
  <si>
    <t>0,92*82,10+108,30+0,4*(8,2+20,18+16,78)+1*(23,8+10,54+4,2)</t>
  </si>
  <si>
    <t>272</t>
  </si>
  <si>
    <t>711001</t>
  </si>
  <si>
    <t>Izolace pod kaučukovou podlahu nátěrem nebo štěrkou ve dvou vrstvách</t>
  </si>
  <si>
    <t>-1374094720</t>
  </si>
  <si>
    <t>Poznámka k položce:_x000D_
V ceně jsou započteny i náklady na materiál.</t>
  </si>
  <si>
    <t>273</t>
  </si>
  <si>
    <t>998711102</t>
  </si>
  <si>
    <t>Přesun hmot pro izolace proti vodě, vlhkosti a plynům stanovený z hmotnosti přesunovaného materiálu vodorovná dopravní vzdálenost do 50 m v objektech výšky přes 6 do 12 m</t>
  </si>
  <si>
    <t>-758491611</t>
  </si>
  <si>
    <t>https://podminky.urs.cz/item/CS_URS_2024_02/998711102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</si>
  <si>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</si>
  <si>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</si>
  <si>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</si>
  <si>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274</t>
  </si>
  <si>
    <t>712311101</t>
  </si>
  <si>
    <t>Provedení povlakové krytiny střech plochých do 10° natěradly a tmely za studena nátěrem lakem penetračním nebo asfaltovým</t>
  </si>
  <si>
    <t>-869734383</t>
  </si>
  <si>
    <t>https://podminky.urs.cz/item/CS_URS_2024_02/712311101</t>
  </si>
  <si>
    <t xml:space="preserve">Poznámka k souboru cen:_x000D_
1. Povlakové krytiny střech jednotlivě do 10 m2 se oceňují skladebně cenou příslušné izolace a cenou 712 39-9095 Příplatek za plochu do 10 m2._x000D_
</t>
  </si>
  <si>
    <t>376,74+134,61+161,42+181,33+12,87+539,74+95,6+485,3+178,53+1532,7+181,84</t>
  </si>
  <si>
    <t>275</t>
  </si>
  <si>
    <t>887988277</t>
  </si>
  <si>
    <t>3880,68*0,2 'Přepočtené koeficientem množství</t>
  </si>
  <si>
    <t>276</t>
  </si>
  <si>
    <t>712331111</t>
  </si>
  <si>
    <t>Provedení povlakové krytiny střech plochých do 10° pásy na sucho podkladní samolepící asfaltový pás</t>
  </si>
  <si>
    <t>-2008171890</t>
  </si>
  <si>
    <t>https://podminky.urs.cz/item/CS_URS_2024_02/712331111</t>
  </si>
  <si>
    <t xml:space="preserve">Poznámka k souboru cen:_x000D_
1. Povlakové krytiny střech jednotlivě do 10 m2 se oceňují skladebně cenou příslušné izolace a cenou 712 39-9096 Příplatek za plochu do 10 m2, a to jen při položení pásů za použití natěradel nebo tmelů za horka._x000D_
</t>
  </si>
  <si>
    <t>1532,7+181,84</t>
  </si>
  <si>
    <t>277</t>
  </si>
  <si>
    <t>628003</t>
  </si>
  <si>
    <t>modifikovaný za studena samolepící parotěsný pás s hliníkovou vložkou s vrchní vrstvou uzpůsobenou k lepení tepelných izolací polyuretanovými lepidly</t>
  </si>
  <si>
    <t>-1998099023</t>
  </si>
  <si>
    <t>Poznámka k položce:_x000D_
Přesná specifikace viz. D.01.510 Výpis technických listů - D.01.510 09/10</t>
  </si>
  <si>
    <t>1714,54*1,15 'Přepočtené koeficientem množství</t>
  </si>
  <si>
    <t>278</t>
  </si>
  <si>
    <t>712341559</t>
  </si>
  <si>
    <t>Provedení povlakové krytiny střech plochých do 10° pásy přitavením NAIP v plné ploše</t>
  </si>
  <si>
    <t>1651112644</t>
  </si>
  <si>
    <t>https://podminky.urs.cz/item/CS_URS_2024_02/712341559</t>
  </si>
  <si>
    <t xml:space="preserve">Poznámka k souboru cen:_x000D_
1. Povlakové krytiny střech jednotlivě do 10 m2 se oceňují skladebně cenou příslušné izolace a cenou 712 39-9097 Příplatek za plochu do 10 m2._x000D_
</t>
  </si>
  <si>
    <t>485,3+178,53+539,74+95,6+181,33+12,87+161,42+376,47+134,61</t>
  </si>
  <si>
    <t>279</t>
  </si>
  <si>
    <t>1756812588</t>
  </si>
  <si>
    <t>2165,87*1,15 'Přepočtené koeficientem množství</t>
  </si>
  <si>
    <t>280</t>
  </si>
  <si>
    <t>712363115</t>
  </si>
  <si>
    <t>Provedení povlakové krytiny střech plochých do 10° fólií ostatní činnosti při pokládání hydroizolačních fólií (materiál ve specifikaci) zaizolování prostupů střešní rovinou kruhový průřez, průměr do 300 mm</t>
  </si>
  <si>
    <t>-1747534811</t>
  </si>
  <si>
    <t>https://podminky.urs.cz/item/CS_URS_2024_02/712363115</t>
  </si>
  <si>
    <t>281</t>
  </si>
  <si>
    <t>712363351</t>
  </si>
  <si>
    <t>Povlakové krytiny střech plochých do 10° z tvarovaných poplastovaných lišt pro mPVC pásek rš 50 mm</t>
  </si>
  <si>
    <t>-677369672</t>
  </si>
  <si>
    <t>https://podminky.urs.cz/item/CS_URS_2024_02/712363351</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</si>
  <si>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</si>
  <si>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"odhad" 235</t>
  </si>
  <si>
    <t>282</t>
  </si>
  <si>
    <t>712363352</t>
  </si>
  <si>
    <t>Povlakové krytiny střech plochých do 10° z tvarovaných poplastovaných lišt pro mPVC vnitřní koutová lišta rš 100 mm</t>
  </si>
  <si>
    <t>2075098565</t>
  </si>
  <si>
    <t>https://podminky.urs.cz/item/CS_URS_2024_02/712363352</t>
  </si>
  <si>
    <t>157,32+56,45+125,48+49,24+27,16+18,72+17,54+143,46+3,46+6</t>
  </si>
  <si>
    <t>283</t>
  </si>
  <si>
    <t>712363353</t>
  </si>
  <si>
    <t>Povlakové krytiny střech plochých do 10° z tvarovaných poplastovaných lišt pro mPVC vnější koutová lišta rš 100 mm</t>
  </si>
  <si>
    <t>1922527498</t>
  </si>
  <si>
    <t>https://podminky.urs.cz/item/CS_URS_2024_02/712363353</t>
  </si>
  <si>
    <t>157,32+56,45+125,48+17,54+143,46+3,46+6</t>
  </si>
  <si>
    <t>284</t>
  </si>
  <si>
    <t>712363604</t>
  </si>
  <si>
    <t>Provedení povlakové krytiny střech plochých do 10° z mechanicky kotvených hydroizolačních fólií včetně položení fólie a horkovzdušného svaření tl. tepelné izolace přes 240 mm budovy výšky do 18 m, kotvené do betonu vnitřní pole</t>
  </si>
  <si>
    <t>-1651336278</t>
  </si>
  <si>
    <t>https://podminky.urs.cz/item/CS_URS_2024_02/712363604</t>
  </si>
  <si>
    <t>161,42+13,67+113,59+359,88+47,52+23,9+526,58+10,3+178,33+485,3+42,19</t>
  </si>
  <si>
    <t>285</t>
  </si>
  <si>
    <t>283003</t>
  </si>
  <si>
    <t>hydroizolační folie z měkkčeného PVC s odolností proti UV záření obsahující výztužnou PES vložku</t>
  </si>
  <si>
    <t>1361693788</t>
  </si>
  <si>
    <t>Poznámka k položce:_x000D_
Přesná specifikace viz. D.01.510 Výpis technických listů - D.01.510 09/03</t>
  </si>
  <si>
    <t>1962,68*1,15 'Přepočtené koeficientem množství</t>
  </si>
  <si>
    <t>286</t>
  </si>
  <si>
    <t>712363611</t>
  </si>
  <si>
    <t>Provedení povlakové krytiny střech plochých do 10° s mechanicky kotvenou izolací včetně položení fólie a horkovzdušného svaření tl. tepelné izolace přes 240 mm budovy výšky do 18 m, kotvené do trapézového plechu nebo do dřeva vnitřní plocha</t>
  </si>
  <si>
    <t>39101262</t>
  </si>
  <si>
    <t>https://podminky.urs.cz/item/CS_URS_2024_02/712363611</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</si>
  <si>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</si>
  <si>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873,19</t>
  </si>
  <si>
    <t>287</t>
  </si>
  <si>
    <t>947142935</t>
  </si>
  <si>
    <t>873,19*1,15 'Přepočtené koeficientem množství</t>
  </si>
  <si>
    <t>288</t>
  </si>
  <si>
    <t>712363612</t>
  </si>
  <si>
    <t>Provedení povlakové krytiny střech plochých do 10° s mechanicky kotvenou izolací včetně položení fólie a horkovzdušného svaření tl. tepelné izolace přes 240 mm budovy výšky do 18 m, kotvené do trapézového plechu nebo do dřeva okraj</t>
  </si>
  <si>
    <t>292943872</t>
  </si>
  <si>
    <t>https://podminky.urs.cz/item/CS_URS_2024_02/712363612</t>
  </si>
  <si>
    <t>556,5</t>
  </si>
  <si>
    <t>289</t>
  </si>
  <si>
    <t>-1740621446</t>
  </si>
  <si>
    <t>556,5*1,15 'Přepočtené koeficientem množství</t>
  </si>
  <si>
    <t>290</t>
  </si>
  <si>
    <t>712363613</t>
  </si>
  <si>
    <t>Provedení povlakové krytiny střech plochých do 10° s mechanicky kotvenou izolací včetně položení fólie a horkovzdušného svaření tl. tepelné izolace přes 240 mm budovy výšky do 18 m, kotvené do trapézového plechu nebo do dřeva roh</t>
  </si>
  <si>
    <t>845599057</t>
  </si>
  <si>
    <t>https://podminky.urs.cz/item/CS_URS_2024_02/712363613</t>
  </si>
  <si>
    <t>87,24</t>
  </si>
  <si>
    <t>291</t>
  </si>
  <si>
    <t>1679101057</t>
  </si>
  <si>
    <t>87,24*1,15 'Přepočtené koeficientem množství</t>
  </si>
  <si>
    <t>292</t>
  </si>
  <si>
    <t>998712102</t>
  </si>
  <si>
    <t>Přesun hmot pro povlakové krytiny stanovený z hmotnosti přesunovaného materiálu vodorovná dopravní vzdálenost do 50 m v objektech výšky přes 6 do 12 m</t>
  </si>
  <si>
    <t>360580042</t>
  </si>
  <si>
    <t>https://podminky.urs.cz/item/CS_URS_2024_02/998712102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</si>
  <si>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</si>
  <si>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</si>
  <si>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</si>
  <si>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293</t>
  </si>
  <si>
    <t>713121111</t>
  </si>
  <si>
    <t>Montáž tepelné izolace podlah rohožemi, pásy, deskami, dílci, bloky (izolační materiál ve specifikaci) kladenými volně jednovrstvá</t>
  </si>
  <si>
    <t>2086392792</t>
  </si>
  <si>
    <t>https://podminky.urs.cz/item/CS_URS_2024_02/713121111</t>
  </si>
  <si>
    <t xml:space="preserve">Poznámka k souboru cen:_x000D_
1. Množství tepelné izolace podlah okrajovými pásky k ceně -1211 se určuje v m projektované délky obložení (bez přesahů) na obvodu podlahy._x000D_
</t>
  </si>
  <si>
    <t>0,45+5,48+4,81+5,64+5,98+11,4+3,17+36,08+81,2</t>
  </si>
  <si>
    <t>294</t>
  </si>
  <si>
    <t>28375912</t>
  </si>
  <si>
    <t>deska EPS 150 pro trvalé zatížení v tlaku (max. 3000 kg/m2) tl 80mm</t>
  </si>
  <si>
    <t>-1551385595</t>
  </si>
  <si>
    <t>Poznámka k položce:_x000D_
Přesná specifikace viz. D.01.510 Výpis technických listů - D.01.510 08/03</t>
  </si>
  <si>
    <t>154,21*1,02 'Přepočtené koeficientem množství</t>
  </si>
  <si>
    <t>295</t>
  </si>
  <si>
    <t>-1439830902</t>
  </si>
  <si>
    <t>7,9+1,89+5,44+3,1+4,16+11,19+9,6*6+6*1,44+13,12+6,4</t>
  </si>
  <si>
    <t>296</t>
  </si>
  <si>
    <t>28375915</t>
  </si>
  <si>
    <t>deska EPS 150 pro trvalé zatížení v tlaku (max. 3000 kg/m2) tl 120mm</t>
  </si>
  <si>
    <t>1373335435</t>
  </si>
  <si>
    <t>119,44*1,02 'Přepočtené koeficientem množství</t>
  </si>
  <si>
    <t>297</t>
  </si>
  <si>
    <t>-510229058</t>
  </si>
  <si>
    <t>25,25+64,05+6,94*2+30,53+4,38+4,28+12,25+11,45+4,84*2+3*1,89</t>
  </si>
  <si>
    <t>102,89+25,92+20,35+12,08+14,9+6,2+4,56+6*20,76+19,43+3,28+21,12+2,97+4,23+1,57*3+5,91+6,01+6,76+6,82</t>
  </si>
  <si>
    <t>0,375+153,57+142,27</t>
  </si>
  <si>
    <t>4,96+2*2,07+1,9+15,26+3,9+11,75+10,88+506,29</t>
  </si>
  <si>
    <t>298</t>
  </si>
  <si>
    <t>28375990</t>
  </si>
  <si>
    <t>deska EPS 150 pro trvalé zatížení v tlaku (max. 3000 kg/m2) tl 140mm</t>
  </si>
  <si>
    <t>-449629932</t>
  </si>
  <si>
    <t>1429,415*1,02 'Přepočtené koeficientem množství</t>
  </si>
  <si>
    <t>299</t>
  </si>
  <si>
    <t>-1960705754</t>
  </si>
  <si>
    <t>69,7+70,68</t>
  </si>
  <si>
    <t>300</t>
  </si>
  <si>
    <t>283001</t>
  </si>
  <si>
    <t>deska z extrudovaného polystyrenu tl 120 mm</t>
  </si>
  <si>
    <t>170391205</t>
  </si>
  <si>
    <t>Poznámka k položce:_x000D_
Přesná specifikace viz. D.01.510 Výpis technických listů - D.01.510 08/05</t>
  </si>
  <si>
    <t>140,38*1,02 'Přepočtené koeficientem množství</t>
  </si>
  <si>
    <t>301</t>
  </si>
  <si>
    <t>-1832339654</t>
  </si>
  <si>
    <t>302</t>
  </si>
  <si>
    <t>28375914</t>
  </si>
  <si>
    <t>deska EPS 150 pro trvalé zatížení v tlaku (max. 3000 kg/m2) tl 100mm</t>
  </si>
  <si>
    <t>584179355</t>
  </si>
  <si>
    <t>912,02*1,02 'Přepočtené koeficientem množství</t>
  </si>
  <si>
    <t>303</t>
  </si>
  <si>
    <t>63148104</t>
  </si>
  <si>
    <t>deska tepelně izolační minerální univerzální λ=0,038-0,039 tl 100mm</t>
  </si>
  <si>
    <t>-100005665</t>
  </si>
  <si>
    <t>467,73*1,02 'Přepočtené koeficientem množství</t>
  </si>
  <si>
    <t>304</t>
  </si>
  <si>
    <t>713121121</t>
  </si>
  <si>
    <t>Montáž tepelné izolace podlah rohožemi, pásy, deskami, dílci, bloky (izolační materiál ve specifikaci) kladenými volně dvouvrstvá</t>
  </si>
  <si>
    <t>-1895419246</t>
  </si>
  <si>
    <t>https://podminky.urs.cz/item/CS_URS_2024_02/713121121</t>
  </si>
  <si>
    <t>305</t>
  </si>
  <si>
    <t>28375908</t>
  </si>
  <si>
    <t>deska EPS 150 pro trvalé zatížení v tlaku tl 40mm</t>
  </si>
  <si>
    <t>-979211634</t>
  </si>
  <si>
    <t>14,04</t>
  </si>
  <si>
    <t>14,04*1,02 'Přepočtené koeficientem množství</t>
  </si>
  <si>
    <t>306</t>
  </si>
  <si>
    <t>28375907</t>
  </si>
  <si>
    <t>deska EPS 150 pro trvalé zatížení v tlaku tl 30mm</t>
  </si>
  <si>
    <t>-747809991</t>
  </si>
  <si>
    <t>307</t>
  </si>
  <si>
    <t>-2038246727</t>
  </si>
  <si>
    <t>308</t>
  </si>
  <si>
    <t>63151434</t>
  </si>
  <si>
    <t>deska tepelně izolační minerální plovoucích podlah λ=0,036-0,037 tl 20mm</t>
  </si>
  <si>
    <t>1229108952</t>
  </si>
  <si>
    <t>1379,76*1,02 'Přepočtené koeficientem množství</t>
  </si>
  <si>
    <t>309</t>
  </si>
  <si>
    <t>63151437</t>
  </si>
  <si>
    <t>deska tepelně izolační minerální plovoucích podlah λ=0,036-0,037 tl 50mm</t>
  </si>
  <si>
    <t>-1651519302</t>
  </si>
  <si>
    <t>310</t>
  </si>
  <si>
    <t>713121131</t>
  </si>
  <si>
    <t>Montáž tepelné izolace podlah parotěsnými reflexními pásy, tloušťka izolace do 5 mm</t>
  </si>
  <si>
    <t>393693971</t>
  </si>
  <si>
    <t>https://podminky.urs.cz/item/CS_URS_2024_02/713121131</t>
  </si>
  <si>
    <t>138,36+4,28+15,35+15,23+392,7+3,1+11+88,26+118,13+14,04</t>
  </si>
  <si>
    <t>311</t>
  </si>
  <si>
    <t>283002</t>
  </si>
  <si>
    <t>separační reflexní fólie pod podlahové vytápění</t>
  </si>
  <si>
    <t>340524588</t>
  </si>
  <si>
    <t>Poznámka k položce:_x000D_
Přesná specifikace viz. D.01.510 Výpis technických listů - D.01.510 09/08</t>
  </si>
  <si>
    <t>800,45*1,05 'Přepočtené koeficientem množství</t>
  </si>
  <si>
    <t>312</t>
  </si>
  <si>
    <t>713131141</t>
  </si>
  <si>
    <t>Montáž tepelné izolace stěn rohožemi, pásy, deskami, dílci, bloky (izolační materiál ve specifikaci) lepením celoplošně</t>
  </si>
  <si>
    <t>639087120</t>
  </si>
  <si>
    <t>https://podminky.urs.cz/item/CS_URS_2024_02/713131141</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</si>
  <si>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</si>
  <si>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123,58+63,08+20,76+34,78+32,01+32,25+10,19</t>
  </si>
  <si>
    <t>313</t>
  </si>
  <si>
    <t>28376382</t>
  </si>
  <si>
    <t>deska z polystyrénu XPS, hrana polodrážková a hladký povrch s vyšší odolností tl 100mm</t>
  </si>
  <si>
    <t>92710437</t>
  </si>
  <si>
    <t>316,65*1,05 'Přepočtené koeficientem množství</t>
  </si>
  <si>
    <t>314</t>
  </si>
  <si>
    <t>462965779</t>
  </si>
  <si>
    <t>16,8+33,33+104,06+52,33+34,56+3,71+9,43+16,05+10,67+6,3+15,13+26,25+0,35+5,19+67,67</t>
  </si>
  <si>
    <t>315</t>
  </si>
  <si>
    <t>28376384</t>
  </si>
  <si>
    <t>deska z polystyrénu XPS, hrana polodrážková a hladký povrch s vyšší odolností  m3</t>
  </si>
  <si>
    <t>767285997</t>
  </si>
  <si>
    <t>79,8631053118111*1,05 'Přepočtené koeficientem množství</t>
  </si>
  <si>
    <t>316</t>
  </si>
  <si>
    <t>-1191603805</t>
  </si>
  <si>
    <t>46,24+63,15+19,92+70,58</t>
  </si>
  <si>
    <t>317</t>
  </si>
  <si>
    <t>28376458</t>
  </si>
  <si>
    <t>deska XPS hrana polodrážková a hladký povrch 500kPA λ=0,035 tl 120mm</t>
  </si>
  <si>
    <t>-751290846</t>
  </si>
  <si>
    <t>199,89*1,02 'Přepočtené koeficientem množství</t>
  </si>
  <si>
    <t>318</t>
  </si>
  <si>
    <t>559398029</t>
  </si>
  <si>
    <t>155,66+24,6+6,79+11,05+37,35</t>
  </si>
  <si>
    <t>319</t>
  </si>
  <si>
    <t>28372309</t>
  </si>
  <si>
    <t>deska EPS 100 pro trvalé zatížení v tlaku (max. 2000 kg/m2) tl 100mm</t>
  </si>
  <si>
    <t>-738880678</t>
  </si>
  <si>
    <t>235,45*1,05 'Přepočtené koeficientem množství</t>
  </si>
  <si>
    <t>320</t>
  </si>
  <si>
    <t>713141151</t>
  </si>
  <si>
    <t>Montáž tepelné izolace střech plochých rohožemi, pásy, deskami, dílci, bloky (izolační materiál ve specifikaci) kladenými volně jednovrstvá</t>
  </si>
  <si>
    <t>-934067568</t>
  </si>
  <si>
    <t>https://podminky.urs.cz/item/CS_URS_2024_02/713141151</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</si>
  <si>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</si>
  <si>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2*13,67++2*10,3+178,33*2+2*23,90+526,58*2+47,53*2+359,88*2+2*161,42+485,3*2</t>
  </si>
  <si>
    <t>31,33*2+113,59+1516,93</t>
  </si>
  <si>
    <t>321</t>
  </si>
  <si>
    <t>1065034042</t>
  </si>
  <si>
    <t>5307*1,15 'Přepočtené koeficientem množství</t>
  </si>
  <si>
    <t>322</t>
  </si>
  <si>
    <t>673521712</t>
  </si>
  <si>
    <t>181,33+11,34+161,42</t>
  </si>
  <si>
    <t>323</t>
  </si>
  <si>
    <t>707703607</t>
  </si>
  <si>
    <t>354,09*1,02 'Přepočtené koeficientem množství</t>
  </si>
  <si>
    <t>324</t>
  </si>
  <si>
    <t>619542783</t>
  </si>
  <si>
    <t>376,47+539,74+485,3</t>
  </si>
  <si>
    <t>325</t>
  </si>
  <si>
    <t>283006</t>
  </si>
  <si>
    <t>deska EPS grafitová λ=0,031 tl 160mm</t>
  </si>
  <si>
    <t>-244801545</t>
  </si>
  <si>
    <t>1401,51*1,02 'Přepočtené koeficientem množství</t>
  </si>
  <si>
    <t>326</t>
  </si>
  <si>
    <t>713141152</t>
  </si>
  <si>
    <t>Montáž tepelné izolace střech plochých rohožemi, pásy, deskami, dílci, bloky (izolační materiál ve specifikaci) kladenými volně dvouvrstvá</t>
  </si>
  <si>
    <t>1888352959</t>
  </si>
  <si>
    <t>https://podminky.urs.cz/item/CS_URS_2024_02/713141152</t>
  </si>
  <si>
    <t>1532,70</t>
  </si>
  <si>
    <t>327</t>
  </si>
  <si>
    <t>63151473</t>
  </si>
  <si>
    <t>deska tepelně izolační minerální plochých střech nepochozích spodní vrstva λ=0,038-0,039 tl 140mm</t>
  </si>
  <si>
    <t>569187852</t>
  </si>
  <si>
    <t>1532,7*1,02 'Přepočtené koeficientem množství</t>
  </si>
  <si>
    <t>328</t>
  </si>
  <si>
    <t>1293587919</t>
  </si>
  <si>
    <t>329</t>
  </si>
  <si>
    <t>63151466</t>
  </si>
  <si>
    <t>deska tepelně izolační minerální plochých střech nepochozích spodní vrstva λ=0,038-0,039 tl 60mm</t>
  </si>
  <si>
    <t>1697398967</t>
  </si>
  <si>
    <t>330</t>
  </si>
  <si>
    <t>713141233</t>
  </si>
  <si>
    <t>Montáž tepelné izolace střech plochých mechanické přikotvení šrouby včetně dodávky šroubů, bez položení tepelné izolace tl. izolace přes 100 do 140 mm do betonu</t>
  </si>
  <si>
    <t>-2116038547</t>
  </si>
  <si>
    <t>https://podminky.urs.cz/item/CS_URS_2024_02/713141233</t>
  </si>
  <si>
    <t>331</t>
  </si>
  <si>
    <t>713141243</t>
  </si>
  <si>
    <t>Montáž tepelné izolace střech plochých mechanické přikotvení šrouby včetně dodávky šroubů, bez položení tepelné izolace tl. izolace přes 140 do 200 mm do betonu</t>
  </si>
  <si>
    <t>-1984030623</t>
  </si>
  <si>
    <t>https://podminky.urs.cz/item/CS_URS_2024_02/713141243</t>
  </si>
  <si>
    <t>332</t>
  </si>
  <si>
    <t>713141263</t>
  </si>
  <si>
    <t>Montáž tepelné izolace střech plochých mechanické přikotvení šrouby včetně dodávky šroubů, bez položení tepelné izolace tl. izolace přes 240 mm do betonu</t>
  </si>
  <si>
    <t>-628344186</t>
  </si>
  <si>
    <t>https://podminky.urs.cz/item/CS_URS_2024_02/713141263</t>
  </si>
  <si>
    <t>333</t>
  </si>
  <si>
    <t>713141311</t>
  </si>
  <si>
    <t>Montáž tepelné izolace střech plochých spádovými klíny v ploše kladenými volně</t>
  </si>
  <si>
    <t>-773039574</t>
  </si>
  <si>
    <t>https://podminky.urs.cz/item/CS_URS_2024_02/713141311</t>
  </si>
  <si>
    <t>376,47+539,74+181,33+485,3</t>
  </si>
  <si>
    <t>334</t>
  </si>
  <si>
    <t>283007</t>
  </si>
  <si>
    <t>klín izolační z grafitového polystyrenu spádový</t>
  </si>
  <si>
    <t>-658810866</t>
  </si>
  <si>
    <t>335</t>
  </si>
  <si>
    <t>530761429</t>
  </si>
  <si>
    <t>161,42</t>
  </si>
  <si>
    <t>336</t>
  </si>
  <si>
    <t>-846501208</t>
  </si>
  <si>
    <t>337</t>
  </si>
  <si>
    <t>-791405266</t>
  </si>
  <si>
    <t>338</t>
  </si>
  <si>
    <t>-982369044</t>
  </si>
  <si>
    <t>339</t>
  </si>
  <si>
    <t>998713102</t>
  </si>
  <si>
    <t>Přesun hmot pro izolace tepelné stanovený z hmotnosti přesunovaného materiálu vodorovná dopravní vzdálenost do 50 m v objektech výšky přes 6 m do 12 m</t>
  </si>
  <si>
    <t>-1569571116</t>
  </si>
  <si>
    <t>https://podminky.urs.cz/item/CS_URS_2024_02/998713102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</si>
  <si>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</si>
  <si>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</si>
  <si>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</si>
  <si>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340</t>
  </si>
  <si>
    <t>721233121</t>
  </si>
  <si>
    <t>Střešní vtoky (vpusti) polypropylenové (PP) pro ploché střechy s odtokem vodorovným DN 75/110</t>
  </si>
  <si>
    <t>716648519</t>
  </si>
  <si>
    <t>https://podminky.urs.cz/item/CS_URS_2024_02/721233121</t>
  </si>
  <si>
    <t>341</t>
  </si>
  <si>
    <t>998721102</t>
  </si>
  <si>
    <t>Přesun hmot pro vnitřní kanalizace stanovený z hmotnosti přesunovaného materiálu vodorovná dopravní vzdálenost do 50 m v objektech výšky přes 6 do 12 m</t>
  </si>
  <si>
    <t>940674578</t>
  </si>
  <si>
    <t>https://podminky.urs.cz/item/CS_URS_2024_02/998721102</t>
  </si>
  <si>
    <t>762</t>
  </si>
  <si>
    <t>Konstrukce tesařské</t>
  </si>
  <si>
    <t>342</t>
  </si>
  <si>
    <t>762001</t>
  </si>
  <si>
    <t>Dodávka a montáž podkladních dřevěných špalíků 150x90 mm</t>
  </si>
  <si>
    <t>-1907352510</t>
  </si>
  <si>
    <t>Poznámka k položce:_x000D_
vč. plastových vyrovnávacích klínků</t>
  </si>
  <si>
    <t>0,15*0,1*0,09*8279</t>
  </si>
  <si>
    <t>343</t>
  </si>
  <si>
    <t>762002</t>
  </si>
  <si>
    <t>Impegnovaný dřevěný hranol na atiku</t>
  </si>
  <si>
    <t>1616486421</t>
  </si>
  <si>
    <t>Poznámka k položce:_x000D_
dodávka vč. montáže</t>
  </si>
  <si>
    <t>4,15*1,15</t>
  </si>
  <si>
    <t>344</t>
  </si>
  <si>
    <t>762341034</t>
  </si>
  <si>
    <t>Bednění a laťování bednění střech rovných sklonu do 60° s vyřezáním otvorů z dřevoštěpkových desek OSB šroubovaných na rošt na sraz, tloušťky desky 18 mm</t>
  </si>
  <si>
    <t>1498069476</t>
  </si>
  <si>
    <t>https://podminky.urs.cz/item/CS_URS_2024_02/762341034</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</si>
  <si>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</si>
  <si>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4,70+36,08+10,83+7,5+29,63+4,45+3,64+2,40+1,4+1,83+0,99+3,63+21,41+4,42</t>
  </si>
  <si>
    <t>24,97+20,65+26,78+19,98</t>
  </si>
  <si>
    <t>345</t>
  </si>
  <si>
    <t>762341285</t>
  </si>
  <si>
    <t>Bednění a laťování montáž bednění střech rovných a šikmých sklonu do 60° s vyřezáním otvorů z desek cementotřískových nebo cementových na pero a drážku</t>
  </si>
  <si>
    <t>1542883050</t>
  </si>
  <si>
    <t>https://podminky.urs.cz/item/CS_URS_2024_02/762341285</t>
  </si>
  <si>
    <t>2*1532,70</t>
  </si>
  <si>
    <t>346</t>
  </si>
  <si>
    <t>59590736</t>
  </si>
  <si>
    <t>deska cementotřísková bez povrchové úpravy tl 10mm</t>
  </si>
  <si>
    <t>326645888</t>
  </si>
  <si>
    <t>347</t>
  </si>
  <si>
    <t>762511282</t>
  </si>
  <si>
    <t>Podlahové konstrukce podkladové z dřevoštěpkových desek OSB dvouvrstvých lepených na pero a drážku 2x12 mm</t>
  </si>
  <si>
    <t>-357777222</t>
  </si>
  <si>
    <t>https://podminky.urs.cz/item/CS_URS_2024_02/762511282</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</si>
  <si>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</si>
  <si>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348</t>
  </si>
  <si>
    <t>762512261</t>
  </si>
  <si>
    <t>Podlahové konstrukce podkladové montáž roštu podkladového</t>
  </si>
  <si>
    <t>75939151</t>
  </si>
  <si>
    <t>https://podminky.urs.cz/item/CS_URS_2024_02/762512261</t>
  </si>
  <si>
    <t>31,085*44,5*(1/0,6)+44,5*31,085*2*2</t>
  </si>
  <si>
    <t>349</t>
  </si>
  <si>
    <t>60621318</t>
  </si>
  <si>
    <t>překližka truhlářská bříza 2500x1250mm tl 21mm jakost BB,CP</t>
  </si>
  <si>
    <t>1041301996</t>
  </si>
  <si>
    <t>350</t>
  </si>
  <si>
    <t>60621317</t>
  </si>
  <si>
    <t>překližka truhlářská bříza 2500x1250mm tl 18mm jakost BB,CP</t>
  </si>
  <si>
    <t>57818462</t>
  </si>
  <si>
    <t>Poznámka k položce:_x000D_
vč. distanční podložky a pružné elementy</t>
  </si>
  <si>
    <t>351</t>
  </si>
  <si>
    <t>762951004</t>
  </si>
  <si>
    <t>Montáž terasy podkladního roštu z profilů plných, osové vzdálenosti podpěr přes 550 mm</t>
  </si>
  <si>
    <t>-720493614</t>
  </si>
  <si>
    <t>https://podminky.urs.cz/item/CS_URS_2024_02/762951004</t>
  </si>
  <si>
    <t xml:space="preserve">Poznámka k souboru cen:_x000D_
1. Dřevinami velmi měkkými se rozumí dřeviny smrk, borovice apod., dřevinami měkkými modřín, douglaska, teak apod., dřevinami tvrdými např. akát, dřevinami neobyčejně tvrdými tropické dřeviny._x000D_
2. Jako dřevoplast se označují materiály kompozitní ( přibližně 60 % dřeva a 40 % polymerů)._x000D_
3. Podkladní vrstvy se oceňují cenami katalogu 801-1 Budovy a haly – zděné a monolitické._x000D_
</t>
  </si>
  <si>
    <t>352</t>
  </si>
  <si>
    <t>611002</t>
  </si>
  <si>
    <t xml:space="preserve">terasový hranol Bangkirai 45x75 mm </t>
  </si>
  <si>
    <t>-992171371</t>
  </si>
  <si>
    <t>Poznámka k položce:_x000D_
Přesná specifikace viz. D.01.510 Výpis technických listů - D.01.510 06/02</t>
  </si>
  <si>
    <t>152,77*1,6 'Přepočtené koeficientem množství</t>
  </si>
  <si>
    <t>353</t>
  </si>
  <si>
    <t>762951101</t>
  </si>
  <si>
    <t>Montáž terasy Příplatek k cenám za výškové vyrovnání podkladního roštu pomocí vyrovnávacích terčů do 65 mm</t>
  </si>
  <si>
    <t>-1510958746</t>
  </si>
  <si>
    <t>https://podminky.urs.cz/item/CS_URS_2024_02/762951101</t>
  </si>
  <si>
    <t>354</t>
  </si>
  <si>
    <t>762952024</t>
  </si>
  <si>
    <t>Montáž terasy nášlapné vrstvy z prken z dřevin tvrdých nebo neobyčejně tvrdých, s broušením, omytím a kartáčováním, bez povrchové úpravy, spojovaných skrytými spojkami, šířky přes 135 mm</t>
  </si>
  <si>
    <t>-1471622256</t>
  </si>
  <si>
    <t>https://podminky.urs.cz/item/CS_URS_2024_02/762952024</t>
  </si>
  <si>
    <t>355</t>
  </si>
  <si>
    <t>61198134</t>
  </si>
  <si>
    <t>terasový profil dřevěný 25x145mm bangkirai</t>
  </si>
  <si>
    <t>-1926780421</t>
  </si>
  <si>
    <t>152,77*1,08 'Přepočtené koeficientem množství</t>
  </si>
  <si>
    <t>356</t>
  </si>
  <si>
    <t>998762102</t>
  </si>
  <si>
    <t>Přesun hmot pro konstrukce tesařské stanovený z hmotnosti přesunovaného materiálu vodorovná dopravní vzdálenost do 50 m v objektech výšky přes 6 do 12 m</t>
  </si>
  <si>
    <t>1749097259</t>
  </si>
  <si>
    <t>https://podminky.urs.cz/item/CS_URS_2024_02/998762102</t>
  </si>
  <si>
    <t>763</t>
  </si>
  <si>
    <t>Konstrukce suché výstavby</t>
  </si>
  <si>
    <t>357</t>
  </si>
  <si>
    <t>763005</t>
  </si>
  <si>
    <t>Podhled venkovní, dvouvrstvá zavěšená spodní konstrukce z ocelových profilů CD, UD, opláštěna deskami tl. 12,5 mm, bez TI</t>
  </si>
  <si>
    <t>-114948357</t>
  </si>
  <si>
    <t>358</t>
  </si>
  <si>
    <t>763131411</t>
  </si>
  <si>
    <t>Podhled ze sádrokartonových desek dvouvrstvá zavěšená spodní konstrukce z ocelových profilů CD, UD jednoduše opláštěná deskou standardní A, tl. 12,5 mm, bez TI</t>
  </si>
  <si>
    <t>1750911002</t>
  </si>
  <si>
    <t>https://podminky.urs.cz/item/CS_URS_2024_02/763131411</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</si>
  <si>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</si>
  <si>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Poznámka k položce:_x000D_
Přesná specifikace viz. D.01.510 Výpis technických listů - D.01.510 02/03</t>
  </si>
  <si>
    <t>14,29+4,28+64,5+6,67*2+4,44*2+4*1,89+69,70+70,68+29,07</t>
  </si>
  <si>
    <t>13,12+200,13+25,92+159,92+11,55+14,33+6,2+4,29+20,22*6</t>
  </si>
  <si>
    <t>18,89+490,7+3,01+157,35+3,75+3,1+1,57*3+5,69+10,88</t>
  </si>
  <si>
    <t>6,01+6,46+6,34+83,66+4,65+4,65+4,81+5,5+14,04+5,84+11,4+3,17</t>
  </si>
  <si>
    <t>48,86+13,92+4,59</t>
  </si>
  <si>
    <t>359</t>
  </si>
  <si>
    <t>763131441</t>
  </si>
  <si>
    <t>Podhled ze sádrokartonových desek dvouvrstvá zavěšená spodní konstrukce z ocelových profilů CD, UD dvojitě opláštěná deskami protipožárními DF, tl. 2 x 12,5 mm, bez TI</t>
  </si>
  <si>
    <t>358917273</t>
  </si>
  <si>
    <t>https://podminky.urs.cz/item/CS_URS_2024_02/763131441</t>
  </si>
  <si>
    <t>Poznámka k položce:_x000D_
Přesná specifikace viz. D.01.510 Výpis technických listů - D.01.510 02/01</t>
  </si>
  <si>
    <t>3,76</t>
  </si>
  <si>
    <t>360</t>
  </si>
  <si>
    <t>763132122</t>
  </si>
  <si>
    <t>Podhled ze sádrokartonových desek – samostatný požární předěl dvouvrstvá nosná konstrukce z ocelových profilů CD, UD CD profily vyplněny TI z minerálních vláken objemové hmotnosti 40 kg/m3 dvojitě opláštěná deskami protipožárními 2 x DF tl. 2 x 15 mm, TI tl. 60 mm, EI Z/S 60/60</t>
  </si>
  <si>
    <t>1070814988</t>
  </si>
  <si>
    <t>https://podminky.urs.cz/item/CS_URS_2024_02/763132122</t>
  </si>
  <si>
    <t xml:space="preserve">Poznámka k souboru cen:_x000D_
1. V cenách jsou započteny i náklady na tmelení a výztužnou pásku._x000D_
2. V cenách nejsou započteny náklady na základní penetrační nátěr; tato práce se ocení cenou 763 13-1714._x000D_
3. Ceny -2612 a -2613 Montáž nosné konstrukce je stanoveny pro m2 plochy samostatného požárního předělu._x000D_
4. V cenách -2612 a -2613 nejsou započteny náklady na profily; tyto se oceňují ve specifikaci. Doporučené množství na 1 m2 samostatného požárního předělu je 3,5 m profilu CD a 0,9 m profilu UD._x000D_
5. V cenách -2622 a -2623 Montáž desek nejsou započteny náklady na desky; tato dodávka se oceňuje ve specifikaci._x000D_
6. Ostatní konstrukce a práce a příplatky u samostatných požárních předělů se oceňují cenami 763 13-17.. pro podhled ze sádrokartonových desek._x000D_
</t>
  </si>
  <si>
    <t>34,96</t>
  </si>
  <si>
    <t>361</t>
  </si>
  <si>
    <t>763131451</t>
  </si>
  <si>
    <t>Podhled ze sádrokartonových desek dvouvrstvá zavěšená spodní konstrukce z ocelových profilů CD, UD jednoduše opláštěná deskou impregnovanou H2, tl. 12,5 mm, bez TI</t>
  </si>
  <si>
    <t>-2038531601</t>
  </si>
  <si>
    <t>https://podminky.urs.cz/item/CS_URS_2024_02/763131451</t>
  </si>
  <si>
    <t>Poznámka k položce:_x000D_
Přesná specifikace viz. D.01.510 Výpis technických listů - D.01.510 02/02</t>
  </si>
  <si>
    <t>7,9+5,44</t>
  </si>
  <si>
    <t>8,17+(9,4+1,44)*6+10,92+1,9+3,92+2,07*2+4,72</t>
  </si>
  <si>
    <t>362</t>
  </si>
  <si>
    <t>763131711</t>
  </si>
  <si>
    <t>Podhled ze sádrokartonových desek ostatní práce a konstrukce na podhledech ze sádrokartonových desek dilatace</t>
  </si>
  <si>
    <t>71580799</t>
  </si>
  <si>
    <t>https://podminky.urs.cz/item/CS_URS_2024_02/763131711</t>
  </si>
  <si>
    <t>3,6+4,6+3,6+2,6+2,6+1,1+8,8</t>
  </si>
  <si>
    <t>363</t>
  </si>
  <si>
    <t>763172325</t>
  </si>
  <si>
    <t>Montáž dvířek pro konstrukce ze sádrokartonových desek revizních jednoplášťových pro příčky a předsazené stěny velikost (šxv) 600 x 600 mm</t>
  </si>
  <si>
    <t>2080319164</t>
  </si>
  <si>
    <t>https://podminky.urs.cz/item/CS_URS_2024_02/763172325</t>
  </si>
  <si>
    <t>364</t>
  </si>
  <si>
    <t>59030714</t>
  </si>
  <si>
    <t>dvířka revizní s automatickým zámkem 600x600mm</t>
  </si>
  <si>
    <t>-1565845289</t>
  </si>
  <si>
    <t>Poznámka k položce:_x000D_
Přesná specifikace viz. D.01.510 Výpis technických listů - D.01.510 12/03</t>
  </si>
  <si>
    <t>365</t>
  </si>
  <si>
    <t>763732212</t>
  </si>
  <si>
    <t>Montáž střešní konstrukce do 10 m výšky římsy opláštění střechy, štítů, říms, dýmníků a světlíkových obrub z vazníků plnostěnných, konstrukční délky přes 10 do 18 m</t>
  </si>
  <si>
    <t>-1738135057</t>
  </si>
  <si>
    <t>https://podminky.urs.cz/item/CS_URS_2024_02/763732212</t>
  </si>
  <si>
    <t xml:space="preserve">Poznámka k souboru cen:_x000D_
1. Montáž rámové konstrukce se oceňuje skladebně cenami montáže vazníků a cenami montáže stojek pro rámové konstrukce._x000D_
2. V cenách -2121, -2122, -2221, -2222 jsou započteny i náklady na spojení rámové konstrukce._x000D_
3. Cenami -2113 až 2117, -2211 a -2212 se oceňuje i montáž samostatných vazníků._x000D_
4. Cenami -2121, -2122, -2221, -2222 nelze oceňovat montáž samostatných stojek; tato montáž se oceňuje cenami 763 71-2111, -2211 až –2213 Montáž sloupů._x000D_
5. Cenou -2101 se oceňuje jen montáž kompletní prostorové střešní konstrukce. Touto cenou nelze oceňovat montáž pláště dvouplášťových střech; tyto práce se oceňují podle čl. 1102 Všeobecných podmínek části A 02._x000D_
</t>
  </si>
  <si>
    <t>8*34,36</t>
  </si>
  <si>
    <t>366</t>
  </si>
  <si>
    <t>763001</t>
  </si>
  <si>
    <t>Vazník z lepeného lamelového dřeva pevnostní třídy GL28c, profil 240x2400 mm</t>
  </si>
  <si>
    <t>1379548633</t>
  </si>
  <si>
    <t>Poznámka k položce:_x000D_
Vazník z lepeného lamelového dřeva pevnostní třídy GL28c, v dimenzi dle zadávací dokumentace, v pohledové kvalitě, 2x finální lazura, opracované a připravené k montáži, vč. dopravy na místo stavby</t>
  </si>
  <si>
    <t>0,24*2,4*34,36*8</t>
  </si>
  <si>
    <t>367</t>
  </si>
  <si>
    <t>763734114</t>
  </si>
  <si>
    <t>Montáž střešní konstrukce do 10 m výšky římsy opláštění střechy, štítů, říms, dýmníků a světlíkových obrub z ostatních prvků, krokví, vaznic, ztužidel, zavětrování, průřezové plochy přes 500 do 1000 cm2</t>
  </si>
  <si>
    <t>1800720013</t>
  </si>
  <si>
    <t>https://podminky.urs.cz/item/CS_URS_2024_02/763734114</t>
  </si>
  <si>
    <t>42*4,76+12*4,73</t>
  </si>
  <si>
    <t>368</t>
  </si>
  <si>
    <t>763002</t>
  </si>
  <si>
    <t>Vaznice vnitřní z lepeního lamelového dřeva pevnostní třídy GL24h, profil 120x640 mm</t>
  </si>
  <si>
    <t>-418137293</t>
  </si>
  <si>
    <t>Poznámka k položce:_x000D_
Vaznice vnitřní z lepeního lamelového dřeva pevnostní třídy GL24h, v dimenzi dle zadávací dokumentace, v pohledové kvalitě, 2x finální lazura, opracované a připravené k montáži, vč. dopravy na místo stavby</t>
  </si>
  <si>
    <t>0,12*0,64*(42*4,76+12*4,73)</t>
  </si>
  <si>
    <t>369</t>
  </si>
  <si>
    <t>763003</t>
  </si>
  <si>
    <t xml:space="preserve">Dodávka a montáž střešních a stěnových táhel v dimenzi dle ZD z oceli S460, v úpravě pozink, svorníků pro přípoj vazníků </t>
  </si>
  <si>
    <t>-1814399020</t>
  </si>
  <si>
    <t>370</t>
  </si>
  <si>
    <t>763004</t>
  </si>
  <si>
    <t>Dodávka a montáž táhel proti klopení v dimenzi dle ZD z oceli S460, v úpravě pozink, svorníků pro přípoj vazníků</t>
  </si>
  <si>
    <t>-1918458986</t>
  </si>
  <si>
    <t>371</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</si>
  <si>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</si>
  <si>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</si>
  <si>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-661749143</t>
  </si>
  <si>
    <t>https://podminky.urs.cz/item/CS_URS_2024_02/998763302</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</si>
  <si>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</si>
  <si>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</si>
  <si>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</si>
  <si>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372</t>
  </si>
  <si>
    <t>764001</t>
  </si>
  <si>
    <t>Oplechování horních ploch zdí a nadezdívek (atik) z pozinkovaného plechu s povrchovou úpravou mechanicky kotvené rš 695 mm</t>
  </si>
  <si>
    <t>1814243108</t>
  </si>
  <si>
    <t>Poznámka k položce:_x000D_
Přesná specifikace viz. D.01.505 Výpis klempířských prvků - D.01.505 K-01</t>
  </si>
  <si>
    <t>373</t>
  </si>
  <si>
    <t>764002</t>
  </si>
  <si>
    <t>Oplechování horních ploch zdí a nadezdívek (atik) z pozinkovaného plechu s povrchovou úpravou mechanicky kotvené rš 690 mm</t>
  </si>
  <si>
    <t>106761947</t>
  </si>
  <si>
    <t>Poznámka k položce:_x000D_
Přesná specifikace viz. D.01.505 Výpis klempířských prvků - D.01.505 K-02</t>
  </si>
  <si>
    <t>374</t>
  </si>
  <si>
    <t>764214611</t>
  </si>
  <si>
    <t>Oplechování horních ploch zdí a nadezdívek (atik) z pozinkovaného plechu s povrchovou úpravou mechanicky kotvené přes rš 800 mm</t>
  </si>
  <si>
    <t>-1772602876</t>
  </si>
  <si>
    <t>https://podminky.urs.cz/item/CS_URS_2024_02/764214611</t>
  </si>
  <si>
    <t>Poznámka k položce:_x000D_
Přesná specifikace viz. D.01.505 Výpis klempířských prvků - D.01.505 K-03</t>
  </si>
  <si>
    <t>375</t>
  </si>
  <si>
    <t>764003</t>
  </si>
  <si>
    <t>Oplechování horních ploch zdí a nadezdívek (atik) z pozinkovaného plechu s povrchovou úpravou mechanicky kotvené rš 640 mm</t>
  </si>
  <si>
    <t>-1067505031</t>
  </si>
  <si>
    <t>Poznámka k položce:_x000D_
Přesná specifikace viz. D.01.505 Výpis klempířských prvků - D.01.505 K-06</t>
  </si>
  <si>
    <t>376</t>
  </si>
  <si>
    <t>764004</t>
  </si>
  <si>
    <t>Krycí profil Al, tl. 1,5 mm, rš 130 mm, komaxit</t>
  </si>
  <si>
    <t>-398228444</t>
  </si>
  <si>
    <t>Poznámka k položce:_x000D_
Přesná specifikace viz. D.01.505 Výpis klempířských prvků - D.01.505 K-11</t>
  </si>
  <si>
    <t>377</t>
  </si>
  <si>
    <t>764005</t>
  </si>
  <si>
    <t>Krycí profil Al, tl. 1,5 mm, řš 180 mm, komaxit</t>
  </si>
  <si>
    <t>-462721272</t>
  </si>
  <si>
    <t>Poznámka k položce:_x000D_
Přesná specifikace viz. D.01.505 Výpis klempířských prvků - D.01.505 K-12</t>
  </si>
  <si>
    <t>378</t>
  </si>
  <si>
    <t>764006</t>
  </si>
  <si>
    <t>Krycí profil Al, tl. 1,5 mm, řš 130 mm, komaxit</t>
  </si>
  <si>
    <t>-316668542</t>
  </si>
  <si>
    <t>Poznámka k položce:_x000D_
Přesná specifikace viz. D.01.505 Výpis klempířských prvků - D.01.505 K-14</t>
  </si>
  <si>
    <t>379</t>
  </si>
  <si>
    <t>764007</t>
  </si>
  <si>
    <t>Krycí profil Al, tl. 1,5 mm, řš 235 mm, komaxit</t>
  </si>
  <si>
    <t>-547877325</t>
  </si>
  <si>
    <t>Poznámka k položce:_x000D_
Přesná specifikace viz. D.01.505 Výpis klempířských prvků - D.01.505 K-15</t>
  </si>
  <si>
    <t>380</t>
  </si>
  <si>
    <t>764008</t>
  </si>
  <si>
    <t>Kačírková lišta, perforovaná</t>
  </si>
  <si>
    <t>233680394</t>
  </si>
  <si>
    <t>Poznámka k položce:_x000D_
Přesná specifikace viz. D.01.505 Výpis klempířských prvků - D.01.505 K-16</t>
  </si>
  <si>
    <t>381</t>
  </si>
  <si>
    <t>764009</t>
  </si>
  <si>
    <t>Závětrná lišta, ukončení kačírku na nízké atice, rš 330 mm</t>
  </si>
  <si>
    <t>835965224</t>
  </si>
  <si>
    <t>Poznámka k položce:_x000D_
Přesná specifikace viz. D.01.505 Výpis klempířských prvků - D.01.505 K-17</t>
  </si>
  <si>
    <t>382</t>
  </si>
  <si>
    <t>764010</t>
  </si>
  <si>
    <t>Oplechování horních ploch zdí a nadezdívek (atik) z pozinkovaného plechu s povrchovou úpravou mechanicky kotvené rš 780 mm</t>
  </si>
  <si>
    <t>-573033415</t>
  </si>
  <si>
    <t>Poznámka k položce:_x000D_
Přesná specifikace viz. D.01.505 Výpis klempířských prvků - D.01.505 K-18</t>
  </si>
  <si>
    <t>383</t>
  </si>
  <si>
    <t>764011</t>
  </si>
  <si>
    <t>Podkladní plech z pozinkovaného plechu tloušťky 0,55 mm rš 700 mm</t>
  </si>
  <si>
    <t>-2039401469</t>
  </si>
  <si>
    <t>384</t>
  </si>
  <si>
    <t>764012</t>
  </si>
  <si>
    <t>Podkladní plech z pozinkovaného plechu tloušťky 0,55 mm rš 620 mm</t>
  </si>
  <si>
    <t>-1691253428</t>
  </si>
  <si>
    <t>385</t>
  </si>
  <si>
    <t>764013</t>
  </si>
  <si>
    <t>Podkladní plech z pozinkovaného plechu tloušťky 0,55 mm rš 790 mm</t>
  </si>
  <si>
    <t>250432147</t>
  </si>
  <si>
    <t>386</t>
  </si>
  <si>
    <t>764014</t>
  </si>
  <si>
    <t>Podkladní plech z pozinkovaného plechu tloušťky 0,55 mm rš 580 mm</t>
  </si>
  <si>
    <t>-2054133773</t>
  </si>
  <si>
    <t>387</t>
  </si>
  <si>
    <t>764015</t>
  </si>
  <si>
    <t>Podkladní plech z pozinkovaného plechu tloušťky 0,55 mm rš 720 mm</t>
  </si>
  <si>
    <t>954447144</t>
  </si>
  <si>
    <t>388</t>
  </si>
  <si>
    <t>998764102</t>
  </si>
  <si>
    <t>Přesun hmot pro konstrukce klempířské stanovený z hmotnosti přesunovaného materiálu vodorovná dopravní vzdálenost do 50 m základní v objektech výšky přes 6 do 12 m</t>
  </si>
  <si>
    <t>-1328985038</t>
  </si>
  <si>
    <t>https://podminky.urs.cz/item/CS_URS_2024_02/998764102</t>
  </si>
  <si>
    <t>765</t>
  </si>
  <si>
    <t>Krytina skládaná</t>
  </si>
  <si>
    <t>389</t>
  </si>
  <si>
    <t>765191001</t>
  </si>
  <si>
    <t>Montáž pojistné hydroizolační fólie kladené ve sklonu do 20° lepením (vodotěsné podstřeší) na bednění nebo tepelnou izolaci</t>
  </si>
  <si>
    <t>1103656613</t>
  </si>
  <si>
    <t>https://podminky.urs.cz/item/CS_URS_2024_02/765191001</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</si>
  <si>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</si>
  <si>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1046,91+232,62+48,83+46,4+15,1</t>
  </si>
  <si>
    <t>390</t>
  </si>
  <si>
    <t>28329030</t>
  </si>
  <si>
    <t>fólie kontaktní difuzně propustná pro doplňkovou hydroizolační vrstvu, monolitická třívrstvá PES/PP 150-160g/m2, integrovaná samolepící páska</t>
  </si>
  <si>
    <t>1627856942</t>
  </si>
  <si>
    <t>Poznámka k položce:_x000D_
Přesná specifikace viz. D.01.510 Výpis technických listů - D.01.510 09/04</t>
  </si>
  <si>
    <t>1389,86*1,1 'Přepočtené koeficientem množství</t>
  </si>
  <si>
    <t>391</t>
  </si>
  <si>
    <t>998765102</t>
  </si>
  <si>
    <t>Přesun hmot pro krytiny skládané stanovený z hmotnosti přesunovaného materiálu vodorovná dopravní vzdálenost do 50 m na objektech výšky přes 6 do 12 m</t>
  </si>
  <si>
    <t>-694151124</t>
  </si>
  <si>
    <t>https://podminky.urs.cz/item/CS_URS_2024_02/998765102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</si>
  <si>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</si>
  <si>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</si>
  <si>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</si>
  <si>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392</t>
  </si>
  <si>
    <t>766001</t>
  </si>
  <si>
    <t>Posuvné příčky - úložné prostory - sportovní hala</t>
  </si>
  <si>
    <t>2109441964</t>
  </si>
  <si>
    <t>Poznámka k položce:_x000D_
Přesná specifikace viz. D.01.504 Výpis truhlářských výrobků výrobků - D.01.504 T-01</t>
  </si>
  <si>
    <t>393</t>
  </si>
  <si>
    <t>766002</t>
  </si>
  <si>
    <t>Posuvné příčky - úložné prostory - atletika</t>
  </si>
  <si>
    <t>930962045</t>
  </si>
  <si>
    <t>Poznámka k položce:_x000D_
Přesná specifikace viz. D.01.504 Výpis truhlářských výrobků výrobků - D.01.504 T-02</t>
  </si>
  <si>
    <t>394</t>
  </si>
  <si>
    <t>766003</t>
  </si>
  <si>
    <t>Dělící příčky na WC muži - diváci</t>
  </si>
  <si>
    <t>-1968493314</t>
  </si>
  <si>
    <t>Poznámka k položce:_x000D_
Přesná specifikace viz. D.01.504 Výpis truhlářských výrobků výrobků - D.01.504 T-03</t>
  </si>
  <si>
    <t>395</t>
  </si>
  <si>
    <t>766004</t>
  </si>
  <si>
    <t>Dělící příčky na WC ženy - diváci</t>
  </si>
  <si>
    <t>1987087074</t>
  </si>
  <si>
    <t>Poznámka k položce:_x000D_
Přesná specifikace viz. D.01.504 Výpis truhlářských výrobků výrobků - D.01.504 T-04</t>
  </si>
  <si>
    <t>396</t>
  </si>
  <si>
    <t>766005</t>
  </si>
  <si>
    <t>Dělící příčky do sprch</t>
  </si>
  <si>
    <t>ks</t>
  </si>
  <si>
    <t>-288856392</t>
  </si>
  <si>
    <t>Poznámka k položce:_x000D_
Přesná specifikace viz. D.01.504 Výpis truhlářských výrobků výrobků - D.01.504 T-05</t>
  </si>
  <si>
    <t>397</t>
  </si>
  <si>
    <t>766006</t>
  </si>
  <si>
    <t>Umyvadlová deska pro 3ks umyvadel, délka 2 m</t>
  </si>
  <si>
    <t>1982351500</t>
  </si>
  <si>
    <t>Poznámka k položce:_x000D_
Přesná specifikace viz. D.01.504 Výpis truhlářských výrobků výrobků - D.01.504 T-13</t>
  </si>
  <si>
    <t>398</t>
  </si>
  <si>
    <t>766007</t>
  </si>
  <si>
    <t>Umyvadlová deska pro 3ks umyvadel, délka 2,05 m</t>
  </si>
  <si>
    <t>-425941216</t>
  </si>
  <si>
    <t>Poznámka k položce:_x000D_
Přesná specifikace viz. D.01.504 Výpis truhlářských výrobků výrobků - D.01.504 T-14</t>
  </si>
  <si>
    <t>399</t>
  </si>
  <si>
    <t>766008</t>
  </si>
  <si>
    <t>Umyvadlová deska pro 3 ks umyvadel, délka 2,75 m</t>
  </si>
  <si>
    <t>-913524404</t>
  </si>
  <si>
    <t>Poznámka k položce:_x000D_
Přesná specifikace viz. D.01.504 Výpis truhlářských výrobků výrobků - D.01.504 T-15</t>
  </si>
  <si>
    <t>400</t>
  </si>
  <si>
    <t>766009</t>
  </si>
  <si>
    <t>Umyvadlová deska pro 1 ks umyvadel, délka 1,25 m</t>
  </si>
  <si>
    <t>1099901076</t>
  </si>
  <si>
    <t>Poznámka k položce:_x000D_
Přesná specifikace viz. D.01.504 Výpis truhlářských výrobků výrobků - D.01.504 T-16</t>
  </si>
  <si>
    <t>401</t>
  </si>
  <si>
    <t>766010</t>
  </si>
  <si>
    <t>Umyvadlová deska pro 1 ks umyvadel + pult, délka 1,4 m</t>
  </si>
  <si>
    <t>1178757349</t>
  </si>
  <si>
    <t>Poznámka k položce:_x000D_
Přesná specifikace viz. D.01.504 Výpis truhlářských výrobků výrobků - D.01.504 T-17</t>
  </si>
  <si>
    <t>402</t>
  </si>
  <si>
    <t>766011</t>
  </si>
  <si>
    <t>Umyvadlová deksa pro 2 ks umyvadel, délka 1,3 m</t>
  </si>
  <si>
    <t>-716909356</t>
  </si>
  <si>
    <t>Poznámka k položce:_x000D_
Přesná specifikace viz. D.01.504 Výpis truhlářských výrobků výrobků - D.01.504 T-18</t>
  </si>
  <si>
    <t>403</t>
  </si>
  <si>
    <t>766012</t>
  </si>
  <si>
    <t>Krycí deska na zděném zábradlí - 1.NP hlavní schodiště</t>
  </si>
  <si>
    <t>-1572631678</t>
  </si>
  <si>
    <t>Poznámka k položce:_x000D_
Přesná specifikace viz. D.01.504 Výpis truhlářských výrobků výrobků - D.01.504 T-33</t>
  </si>
  <si>
    <t>404</t>
  </si>
  <si>
    <t>766013</t>
  </si>
  <si>
    <t>Krycí deska na zděném zábradlí - 1.NP únikové schodiště</t>
  </si>
  <si>
    <t>1608838739</t>
  </si>
  <si>
    <t>Poznámka k položce:_x000D_
Přesná specifikace viz. D.01.504 Výpis truhlářských výrobků výrobků - D.01.504 T-34</t>
  </si>
  <si>
    <t>405</t>
  </si>
  <si>
    <t>766014</t>
  </si>
  <si>
    <t>Krycí deska na zděném zábradlí - 2.NP do haly</t>
  </si>
  <si>
    <t>307804747</t>
  </si>
  <si>
    <t>Poznámka k položce:_x000D_
Přesná specifikace viz. D.01.504 Výpis truhlářských výrobků výrobků - D.01.504 T-35</t>
  </si>
  <si>
    <t>406</t>
  </si>
  <si>
    <t>766015</t>
  </si>
  <si>
    <t>Umyvadlová deska pro 2 ks umyvadel, délka 1,5 m</t>
  </si>
  <si>
    <t>607203292</t>
  </si>
  <si>
    <t>Poznámka k položce:_x000D_
Přesná specifikace viz. D.01.504 Výpis truhlářských výrobků výrobků - D.01.504 T-36</t>
  </si>
  <si>
    <t>407</t>
  </si>
  <si>
    <t>766016</t>
  </si>
  <si>
    <t>Krycí deska na zábradlí - 1.NP - 2.NP schodiště únikové z haly</t>
  </si>
  <si>
    <t>1609140385</t>
  </si>
  <si>
    <t>Poznámka k položce:_x000D_
Přesná specifikace viz. D.01.504 Výpis truhlářských výrobků výrobků - D.01.504 T-37</t>
  </si>
  <si>
    <t>408</t>
  </si>
  <si>
    <t>766017</t>
  </si>
  <si>
    <t>Parapet okna u squashe</t>
  </si>
  <si>
    <t>-1957499169</t>
  </si>
  <si>
    <t>Poznámka k položce:_x000D_
Přesná specifikace viz. D.01.504 Výpis truhlářských výrobků výrobků - D.01.504 T-38</t>
  </si>
  <si>
    <t>409</t>
  </si>
  <si>
    <t>766018</t>
  </si>
  <si>
    <t>Posuvné příčky do nářaďovny</t>
  </si>
  <si>
    <t>1195750867</t>
  </si>
  <si>
    <t>Poznámka k položce:_x000D_
Přesná specifikace viz. D.01.504 Výpis truhlářských výrobků výrobků - D.01.504 T-39</t>
  </si>
  <si>
    <t>410</t>
  </si>
  <si>
    <t>766019</t>
  </si>
  <si>
    <t>Úložné prostory v čísté chodbě</t>
  </si>
  <si>
    <t>2062337742</t>
  </si>
  <si>
    <t>Poznámka k položce:_x000D_
Přesná specifikace viz. D.01.504 Výpis truhlářských výrobků výrobků - D.01.504 T-40</t>
  </si>
  <si>
    <t>411</t>
  </si>
  <si>
    <t>766020</t>
  </si>
  <si>
    <t>Montáž obložení stěn hranoly z tvrdého dřeva, šířky přes 40 do 60 mm</t>
  </si>
  <si>
    <t>-577943142</t>
  </si>
  <si>
    <t>1146,23+78,11</t>
  </si>
  <si>
    <t>412</t>
  </si>
  <si>
    <t>605001</t>
  </si>
  <si>
    <t>dřevěné hranoly 45x45 mm, sibiřský modřín</t>
  </si>
  <si>
    <t>314288070</t>
  </si>
  <si>
    <t>Poznámka k položce:_x000D_
Přesná specifikace viz. D.01.510 Výpis technických listů - D.01.510 06/10</t>
  </si>
  <si>
    <t>413</t>
  </si>
  <si>
    <t>766417211</t>
  </si>
  <si>
    <t>Montáž obložení stěn rošt podkladový</t>
  </si>
  <si>
    <t>757758140</t>
  </si>
  <si>
    <t>https://podminky.urs.cz/item/CS_URS_2024_02/766417211</t>
  </si>
  <si>
    <t xml:space="preserve">Poznámka k souboru cen:_x000D_
1. V cenách -1212 až -6243 jsou započteny i náklady na přišroubování soklu._x000D_
2. V cenách -1212 až -6243 nejsou započteny náklady na montáž podkladového roštu, tato montáž se oceňuje cenou -7211._x000D_
3. V ceně -7211 nejsou započteny náklady na montáž a dodávku nosných prvků (např. konzol, trnů) pro zavěšený rošt; tato montáž a dodávka se oceňuje individuálně._x000D_
4. Cenami -1212 až -6243 nelze oceňovat obložení sloupů zakřiveného průřezu; toto obložení se oceňuje individuálně._x000D_
</t>
  </si>
  <si>
    <t>3438,69+234,33</t>
  </si>
  <si>
    <t>414</t>
  </si>
  <si>
    <t>605002</t>
  </si>
  <si>
    <t>-392996819</t>
  </si>
  <si>
    <t>415</t>
  </si>
  <si>
    <t>998766102</t>
  </si>
  <si>
    <t>Přesun hmot pro konstrukce truhlářské stanovený z hmotnosti přesunovaného materiálu vodorovná dopravní vzdálenost do 50 m základní v objektech výšky přes 6 do 12 m</t>
  </si>
  <si>
    <t>-1489880711</t>
  </si>
  <si>
    <t>https://podminky.urs.cz/item/CS_URS_2024_02/998766102</t>
  </si>
  <si>
    <t>767</t>
  </si>
  <si>
    <t>Konstrukce zámečnické</t>
  </si>
  <si>
    <t>416</t>
  </si>
  <si>
    <t>767001</t>
  </si>
  <si>
    <t>Madlo - hlavní schodiště 1.PP-1.NP - pravé</t>
  </si>
  <si>
    <t>-310115672</t>
  </si>
  <si>
    <t>Poznámka k položce:_x000D_
Přesná specifikace viz. D.01.506 Výpis zámečnických prvků - D.01.506 Z-01</t>
  </si>
  <si>
    <t>417</t>
  </si>
  <si>
    <t>767002</t>
  </si>
  <si>
    <t>Madlo - hlavní schodiště 1.PP-1.NP - levé</t>
  </si>
  <si>
    <t>1124395856</t>
  </si>
  <si>
    <t>Poznámka k položce:_x000D_
Přesná specifikace viz. D.01.506 Výpis zámečnických prvků - D.01.506 Z-02</t>
  </si>
  <si>
    <t>418</t>
  </si>
  <si>
    <t>767003</t>
  </si>
  <si>
    <t>Madlo - vyrovnávací schodiště 1.PP - pravé</t>
  </si>
  <si>
    <t>1137917274</t>
  </si>
  <si>
    <t>Poznámka k položce:_x000D_
Přesná specifikace viz. D.01.506 Výpis zámečnických prvků - D.01.506 Z-03</t>
  </si>
  <si>
    <t>419</t>
  </si>
  <si>
    <t>767004</t>
  </si>
  <si>
    <t>Madlo - únikové schodiště z 1.PP - vnitřní spodní</t>
  </si>
  <si>
    <t>1000476555</t>
  </si>
  <si>
    <t>Poznámka k položce:_x000D_
Přesná specifikace viz. D.01.506 Výpis zámečnických prvků - D.01.506 Z-04</t>
  </si>
  <si>
    <t>420</t>
  </si>
  <si>
    <t>767005</t>
  </si>
  <si>
    <t>Madlo - únikové schodiště z 1.PP - vnitřní horní</t>
  </si>
  <si>
    <t>-2147102100</t>
  </si>
  <si>
    <t>Poznámka k položce:_x000D_
Přesná specifikace viz. D.01.506 Výpis zámečnických prvků - D.01.506 Z-05</t>
  </si>
  <si>
    <t>421</t>
  </si>
  <si>
    <t>767006</t>
  </si>
  <si>
    <t>Madlo - únikové schodiště z 1.PP - vnější</t>
  </si>
  <si>
    <t>-883977045</t>
  </si>
  <si>
    <t>Poznámka k položce:_x000D_
Přesná specifikace viz. D.01.506 Výpis zámečnických prvků - D.01.506 Z-06</t>
  </si>
  <si>
    <t>422</t>
  </si>
  <si>
    <t>767007</t>
  </si>
  <si>
    <t>Madlo - schodiště na tribunu - levé</t>
  </si>
  <si>
    <t>230221907</t>
  </si>
  <si>
    <t>Poznámka k položce:_x000D_
Přesná specifikace viz. D.01.506 Výpis zámečnických prvků - D.01.506 Z-07</t>
  </si>
  <si>
    <t>423</t>
  </si>
  <si>
    <t>767008</t>
  </si>
  <si>
    <t>Madlo - schodiště na tribunu - pravé</t>
  </si>
  <si>
    <t>-595766652</t>
  </si>
  <si>
    <t>Poznámka k položce:_x000D_
Přesná specifikace viz. D.01.506 Výpis zámečnických prvků - D.01.506 Z-08</t>
  </si>
  <si>
    <t>424</t>
  </si>
  <si>
    <t>767009</t>
  </si>
  <si>
    <t>Madlo - únikové schodiště z tribuni, z mezipodesty - levé</t>
  </si>
  <si>
    <t>-2126686393</t>
  </si>
  <si>
    <t>Poznámka k položce:_x000D_
Přesná specifikace viz. D.01.506 Výpis zámečnických prvků - D.01.506 Z-09</t>
  </si>
  <si>
    <t>425</t>
  </si>
  <si>
    <t>767010</t>
  </si>
  <si>
    <t>Madlo - únikové schodiště z tribuny, z mezipodesty - pravé</t>
  </si>
  <si>
    <t>-1637371259</t>
  </si>
  <si>
    <t>Poznámka k položce:_x000D_
Přesná specifikace viz. D.01.506 Výpis zámečnických prvků - D.01.506 Z-10</t>
  </si>
  <si>
    <t>426</t>
  </si>
  <si>
    <t>767011</t>
  </si>
  <si>
    <t>Madlo - únikové schodiště z tribuny, z 2.NP - levé</t>
  </si>
  <si>
    <t>2006675234</t>
  </si>
  <si>
    <t>Poznámka k položce:_x000D_
Přesná specifikace viz. D.01.506 Výpis zámečnických prvků - D.01.506 Z-11</t>
  </si>
  <si>
    <t>427</t>
  </si>
  <si>
    <t>767012</t>
  </si>
  <si>
    <t>Madlo - únikové schodiště z tribuny, z 2.NP - pravé</t>
  </si>
  <si>
    <t>-1342466283</t>
  </si>
  <si>
    <t>Poznámka k položce:_x000D_
Přesná specifikace viz. D.01.506 Výpis zámečnických prvků - D.01.506 Z-12</t>
  </si>
  <si>
    <t>428</t>
  </si>
  <si>
    <t>767013</t>
  </si>
  <si>
    <t>Zábradlí trubkové - přečerpávací stanice kanalizace</t>
  </si>
  <si>
    <t>-1745854995</t>
  </si>
  <si>
    <t>Poznámka k položce:_x000D_
Přesná specifikace viz. D.01.506 Výpis zámečnických prvků - D.01.506 Z-13</t>
  </si>
  <si>
    <t>429</t>
  </si>
  <si>
    <t>767014</t>
  </si>
  <si>
    <t>Zábradlí trubkové venkovní - terasa 2.NP, délka 3,1 m</t>
  </si>
  <si>
    <t>-1311311038</t>
  </si>
  <si>
    <t>Poznámka k položce:_x000D_
Přesná specifikace viz. D.01.506 Výpis zámečnických prvků - D.01.506 Z-14</t>
  </si>
  <si>
    <t>430</t>
  </si>
  <si>
    <t>767015</t>
  </si>
  <si>
    <t>Zábradlí trubkové venkovní - terasa 2.NP, délka 41,0 m</t>
  </si>
  <si>
    <t>199337185</t>
  </si>
  <si>
    <t>Poznámka k položce:_x000D_
Přesná specifikace viz. D.01.506 Výpis zámečnických prvků - D.01.506 Z-15</t>
  </si>
  <si>
    <t>431</t>
  </si>
  <si>
    <t>767017</t>
  </si>
  <si>
    <t>Zábradlí skleněné venkovní - v atletice, délka 3 m</t>
  </si>
  <si>
    <t>-1116858751</t>
  </si>
  <si>
    <t>Poznámka k položce:_x000D_
Přesná specifikace viz. D.01.506 Výpis zámečnických prvků - D.01.506 Z-17</t>
  </si>
  <si>
    <t>432</t>
  </si>
  <si>
    <t>767018</t>
  </si>
  <si>
    <t>Zábradlí skleněné venkovní - u světlíku, délka 3 m</t>
  </si>
  <si>
    <t>-1273194991</t>
  </si>
  <si>
    <t>Poznámka k položce:_x000D_
Přesná specifikace viz. D.01.506 Výpis zámečnických prvků - D.01.506 Z-18</t>
  </si>
  <si>
    <t>433</t>
  </si>
  <si>
    <t>767019</t>
  </si>
  <si>
    <t>Zábradlí trubkové na schůdky na tribuně</t>
  </si>
  <si>
    <t>-1462713465</t>
  </si>
  <si>
    <t>Poznámka k položce:_x000D_
Přesná specifikace viz. D.01.506 Výpis zámečnických prvků - D.01.506 Z-19</t>
  </si>
  <si>
    <t>434</t>
  </si>
  <si>
    <t>767020</t>
  </si>
  <si>
    <t>Zábradlí skleněné vnitřní - na tribuně</t>
  </si>
  <si>
    <t>-882558827</t>
  </si>
  <si>
    <t>Poznámka k položce:_x000D_
Přesná specifikace viz. D.01.506 Výpis zámečnických prvků - D.01.506 Z-20</t>
  </si>
  <si>
    <t>435</t>
  </si>
  <si>
    <t>767021</t>
  </si>
  <si>
    <t>Krycí konstrukce venkovní s dřevěnými lamelami</t>
  </si>
  <si>
    <t>635613638</t>
  </si>
  <si>
    <t>Poznámka k položce:_x000D_
Přesná specifikace viz. D.01.506 Výpis zámečnických prvků - D.01.506 Z-21</t>
  </si>
  <si>
    <t>436</t>
  </si>
  <si>
    <t>767022</t>
  </si>
  <si>
    <t>Poklop revizní šachty - rozměr 200x300 mm</t>
  </si>
  <si>
    <t>-1746466667</t>
  </si>
  <si>
    <t>Poznámka k položce:_x000D_
Přesná specifikace viz. D.01.506 Výpis zámečnických prvků - D.01.506 Z-22</t>
  </si>
  <si>
    <t>437</t>
  </si>
  <si>
    <t>767023</t>
  </si>
  <si>
    <t>Stupadla do přečerpávací šachty kanalizace</t>
  </si>
  <si>
    <t>-1207917799</t>
  </si>
  <si>
    <t>Poznámka k položce:_x000D_
Přesná specifikace viz. D.01.506 Výpis zámečnických prvků - D.01.506 Z-23</t>
  </si>
  <si>
    <t>438</t>
  </si>
  <si>
    <t>767024</t>
  </si>
  <si>
    <t>Žebřík na střechu haly</t>
  </si>
  <si>
    <t>-433117704</t>
  </si>
  <si>
    <t>Poznámka k položce:_x000D_
Přesná specifikace viz. D.01.506 Výpis zámečnických prvků - D.01.506 Z-24</t>
  </si>
  <si>
    <t>439</t>
  </si>
  <si>
    <t>767025</t>
  </si>
  <si>
    <t>Závěsy na svítidla v tělocvičně</t>
  </si>
  <si>
    <t>880315796</t>
  </si>
  <si>
    <t>Poznámka k položce:_x000D_
Přesná specifikace viz. D.01.506 Výpis zámečnických prvků - D.01.506 Z-25</t>
  </si>
  <si>
    <t>440</t>
  </si>
  <si>
    <t>767026</t>
  </si>
  <si>
    <t>Podkonstrukce pod VZT jednotky</t>
  </si>
  <si>
    <t>-753420522</t>
  </si>
  <si>
    <t>Poznámka k položce:_x000D_
Přesná specifikace viz. D.01.506 Výpis zámečnických prvků - D.01.506 Z-26</t>
  </si>
  <si>
    <t>441</t>
  </si>
  <si>
    <t>767027</t>
  </si>
  <si>
    <t>Podkonstrukce pod kondenzátory</t>
  </si>
  <si>
    <t>-593359765</t>
  </si>
  <si>
    <t>Poznámka k položce:_x000D_
Přesná specifikace viz. D.01.506 Výpis zámečnických prvků - D.01.506 Z-27</t>
  </si>
  <si>
    <t>442</t>
  </si>
  <si>
    <t>767391112</t>
  </si>
  <si>
    <t>Montáž krytiny z tvarovaných plechů trapézových nebo vlnitých, uchyceným šroubováním</t>
  </si>
  <si>
    <t>2027868944</t>
  </si>
  <si>
    <t>https://podminky.urs.cz/item/CS_URS_2024_02/767391112</t>
  </si>
  <si>
    <t xml:space="preserve">Poznámka k souboru cen:_x000D_
1. V cenách není započteno zhotovení otvoru v krytině, tyto práce se oceňují cenami 767 13-76 Zhotovení otvoru v plechu._x000D_
2. V cenách není započteno oplechování prostupů; tyto práce lze oceňovat cenami katalogu 800-764 Konstrukce klempířské._x000D_
3. Množství krytiny střech se určí v m2 z rozměru plochy krytiny podle projektu._x000D_
</t>
  </si>
  <si>
    <t>443</t>
  </si>
  <si>
    <t>767028</t>
  </si>
  <si>
    <t>trapézový plech TR 135/310 tl. 0,75 mm</t>
  </si>
  <si>
    <t>-607578619</t>
  </si>
  <si>
    <t>444</t>
  </si>
  <si>
    <t>998767102</t>
  </si>
  <si>
    <t>Přesun hmot pro zámečnické konstrukce stanovený z hmotnosti přesunovaného materiálu vodorovná dopravní vzdálenost do 50 m v objektech výšky přes 6 do 12 m</t>
  </si>
  <si>
    <t>1951576662</t>
  </si>
  <si>
    <t>https://podminky.urs.cz/item/CS_URS_2024_02/998767102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</si>
  <si>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</si>
  <si>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</si>
  <si>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</si>
  <si>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445</t>
  </si>
  <si>
    <t>776141111</t>
  </si>
  <si>
    <t>Příprava podkladu vyrovnání samonivelační stěrkou podlah min.pevnosti 20 MPa, tloušťky do 3 mm</t>
  </si>
  <si>
    <t>1579355897</t>
  </si>
  <si>
    <t>https://podminky.urs.cz/item/CS_URS_2024_02/776141111</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</si>
  <si>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</si>
  <si>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446</t>
  </si>
  <si>
    <t>998776102</t>
  </si>
  <si>
    <t>Přesun hmot pro podlahy povlakové stanovený z hmotnosti přesunovaného materiálu vodorovná dopravní vzdálenost do 50 m v objektech výšky přes 6 do 12 m</t>
  </si>
  <si>
    <t>-1294201928</t>
  </si>
  <si>
    <t>https://podminky.urs.cz/item/CS_URS_2024_02/998776102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</si>
  <si>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</si>
  <si>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781</t>
  </si>
  <si>
    <t>Dokončovací práce - obklady</t>
  </si>
  <si>
    <t>447</t>
  </si>
  <si>
    <t>781001</t>
  </si>
  <si>
    <t>Nerezové profily rohové ukončovací lepení flexibilním lepidlem</t>
  </si>
  <si>
    <t>-970011093</t>
  </si>
  <si>
    <t>Poznámka k položce:_x000D_
Přesná specifikace viz. D.01.510 Výpis technických listů - D.01.510 06/08</t>
  </si>
  <si>
    <t>10+30*2,4</t>
  </si>
  <si>
    <t>448</t>
  </si>
  <si>
    <t>781121011</t>
  </si>
  <si>
    <t>Příprava podkladu před provedením obkladu nátěr penetrační na stěnu</t>
  </si>
  <si>
    <t>215302007</t>
  </si>
  <si>
    <t>https://podminky.urs.cz/item/CS_URS_2024_02/781121011</t>
  </si>
  <si>
    <t xml:space="preserve">Poznámka k souboru cen:_x000D_
1. V cenách 781 12-1011 až -1015 jsou započtenyi náklady na materiál._x000D_
2. V cenách 781 16-1011 až -1023 nejsou započteny náklady na materiál, tyto se oceňují ve specifikaci._x000D_
</t>
  </si>
  <si>
    <t>20,19+15,64*2+4*12,38+28,03+21,88+16,34+2*13,64+15,12+34,5+12,44+6*27,06+6*10,28</t>
  </si>
  <si>
    <t>14,27+14,54+17,96+10,76+25,14+2*10,76+35,67+6,12+23,08+27,18+20,1+18,02+35,67+18,68</t>
  </si>
  <si>
    <t>32,32+16,78</t>
  </si>
  <si>
    <t>449</t>
  </si>
  <si>
    <t>781131112</t>
  </si>
  <si>
    <t>Izolace stěny pod obklad izolace nátěrem nebo stěrkou ve dvou vrstvách</t>
  </si>
  <si>
    <t>-1401380738</t>
  </si>
  <si>
    <t>https://podminky.urs.cz/item/CS_URS_2024_02/781131112</t>
  </si>
  <si>
    <t xml:space="preserve">Poznámka k souboru cen:_x000D_
1. Položka 781 13-1112 se použije pro izolaci stěny zatížené přechodnou vlhkostí._x000D_
2. V cenách 781 13-1112 až -1262 jsou započteny i náklady na materiál._x000D_
3. V cenách 78113-1207,78113-1227, 78159-1237, 78159-1247, 78159-1257 nejsou započteny náklady na materiál, tyto se oceňují ve specifikaci._x000D_
</t>
  </si>
  <si>
    <t>0,62+0,83+4,32+0,45+7*12,6+7,54+4,2+2*10+2*0,39</t>
  </si>
  <si>
    <t>450</t>
  </si>
  <si>
    <t>781474120</t>
  </si>
  <si>
    <t>Montáž obkladů vnitřních stěn z dlaždic keramických lepených flexibilním lepidlem maloformátových hladkých přes 85 do 100 ks/m2</t>
  </si>
  <si>
    <t>-1607410313</t>
  </si>
  <si>
    <t>https://podminky.urs.cz/item/CS_URS_2024_02/781474120</t>
  </si>
  <si>
    <t xml:space="preserve">Poznámka k souboru cen:_x000D_
1. Položky jsou určeny pro všechny druhy povrchových úprav._x000D_
</t>
  </si>
  <si>
    <t>451</t>
  </si>
  <si>
    <t>597001</t>
  </si>
  <si>
    <t>keramický obklad slinutý, matný, lomená bílá 100x100 mm</t>
  </si>
  <si>
    <t>367330397</t>
  </si>
  <si>
    <t>Poznámka k položce:_x000D_
Přesná specifikace viz. D.01.510 Výpis technických listů - D.01.510 06/01</t>
  </si>
  <si>
    <t>818,43*1,1 'Přepočtené koeficientem množství</t>
  </si>
  <si>
    <t>452</t>
  </si>
  <si>
    <t>781495115</t>
  </si>
  <si>
    <t>Obklad - dokončující práce ostatní práce spárování silikonem</t>
  </si>
  <si>
    <t>1727009911</t>
  </si>
  <si>
    <t>https://podminky.urs.cz/item/CS_URS_2024_02/781495115</t>
  </si>
  <si>
    <t xml:space="preserve">Poznámka k souboru cen:_x000D_
1. Množství měrných jednotek u ceny -5185 se stanoví podle počtu řezaných obkladaček, nezávisle na jejich velikosti._x000D_
2. Položku -5185 lze použít při nuceném použití jiného nástroje než řezačky._x000D_
</t>
  </si>
  <si>
    <t>"odhad 1bm/m2" 819</t>
  </si>
  <si>
    <t>453</t>
  </si>
  <si>
    <t>998781102</t>
  </si>
  <si>
    <t>Přesun hmot pro obklady keramické stanovený z hmotnosti přesunovaného materiálu vodorovná dopravní vzdálenost do 50 m v objektech výšky přes 6 do 12 m</t>
  </si>
  <si>
    <t>1669592444</t>
  </si>
  <si>
    <t>https://podminky.urs.cz/item/CS_URS_2024_02/998781102</t>
  </si>
  <si>
    <t>783</t>
  </si>
  <si>
    <t>Dokončovací práce - nátěry</t>
  </si>
  <si>
    <t>454</t>
  </si>
  <si>
    <t>783001</t>
  </si>
  <si>
    <t>Nátěry požární OK těžkých</t>
  </si>
  <si>
    <t>-1823910633</t>
  </si>
  <si>
    <t>1,04*9*3,4+1,04*2*3,45+1,04*5*3,4+1,04*8*2,85</t>
  </si>
  <si>
    <t>455</t>
  </si>
  <si>
    <t>783002</t>
  </si>
  <si>
    <t>Nátěr stěn omyvatelný bezbarvý</t>
  </si>
  <si>
    <t>-1785218697</t>
  </si>
  <si>
    <t>21,71+29,75+28,98+18,24+16,94+44,04+83,87+110,66</t>
  </si>
  <si>
    <t>784</t>
  </si>
  <si>
    <t>Dokončovací práce - malby a tapety</t>
  </si>
  <si>
    <t>456</t>
  </si>
  <si>
    <t>784181101</t>
  </si>
  <si>
    <t>Penetrace podkladu jednonásobná základní akrylátová v místnostech výšky do 3,80 m</t>
  </si>
  <si>
    <t>-175477924</t>
  </si>
  <si>
    <t>https://podminky.urs.cz/item/CS_URS_2024_02/784181101</t>
  </si>
  <si>
    <t>2587,34+93,75+1761,06+3,76+34,96+112,15</t>
  </si>
  <si>
    <t>457</t>
  </si>
  <si>
    <t>784211101</t>
  </si>
  <si>
    <t>Malby z malířských směsí otěruvzdorných za mokra dvojnásobné, bílé za mokra otěruvzdorné výborně v místnostech výšky do 3,80 m</t>
  </si>
  <si>
    <t>-2143519992</t>
  </si>
  <si>
    <t>https://podminky.urs.cz/item/CS_URS_2024_02/784211101</t>
  </si>
  <si>
    <t>Poznámka k položce:_x000D_
Přesná specifikace viz. D.01.510 Výpis technických listů - D.01.510 06/06</t>
  </si>
  <si>
    <t>VRN</t>
  </si>
  <si>
    <t>Vedlejší rozpočtové náklady</t>
  </si>
  <si>
    <t>VRN1</t>
  </si>
  <si>
    <t>Průzkumné, geodetické a projektové práce</t>
  </si>
  <si>
    <t>458</t>
  </si>
  <si>
    <t>012002000</t>
  </si>
  <si>
    <t>Geodetické práce</t>
  </si>
  <si>
    <t>1024</t>
  </si>
  <si>
    <t>567117474</t>
  </si>
  <si>
    <t>https://podminky.urs.cz/item/CS_URS_2024_02/012002000</t>
  </si>
  <si>
    <t>459</t>
  </si>
  <si>
    <t>013001</t>
  </si>
  <si>
    <t>Dokumentace realizační</t>
  </si>
  <si>
    <t>739062086</t>
  </si>
  <si>
    <t>460</t>
  </si>
  <si>
    <t>013254000</t>
  </si>
  <si>
    <t>Dokumentace skutečného provedení stavby</t>
  </si>
  <si>
    <t>753907808</t>
  </si>
  <si>
    <t>https://podminky.urs.cz/item/CS_URS_2024_02/013254000</t>
  </si>
  <si>
    <t>VRN3</t>
  </si>
  <si>
    <t>Zařízení staveniště</t>
  </si>
  <si>
    <t>461</t>
  </si>
  <si>
    <t>030001000</t>
  </si>
  <si>
    <t>-512239972</t>
  </si>
  <si>
    <t>https://podminky.urs.cz/item/CS_URS_2024_02/030001000</t>
  </si>
  <si>
    <t>VRN4</t>
  </si>
  <si>
    <t>Inženýrská činnost</t>
  </si>
  <si>
    <t>462</t>
  </si>
  <si>
    <t>043002000</t>
  </si>
  <si>
    <t>Zkoušky a ostatní měření</t>
  </si>
  <si>
    <t>-903913879</t>
  </si>
  <si>
    <t>https://podminky.urs.cz/item/CS_URS_2024_02/043002000</t>
  </si>
  <si>
    <t>463</t>
  </si>
  <si>
    <t>045002000</t>
  </si>
  <si>
    <t>Kompletační a koordinační činnost</t>
  </si>
  <si>
    <t>-339100318</t>
  </si>
  <si>
    <t>https://podminky.urs.cz/item/CS_URS_2024_02/045002000</t>
  </si>
  <si>
    <t>VRN6</t>
  </si>
  <si>
    <t>Územní vlivy</t>
  </si>
  <si>
    <t>464</t>
  </si>
  <si>
    <t>060001000</t>
  </si>
  <si>
    <t>-431405753</t>
  </si>
  <si>
    <t>https://podminky.urs.cz/item/CS_URS_2024_02/060001000</t>
  </si>
  <si>
    <t>VRN7</t>
  </si>
  <si>
    <t>Provozní vlivy</t>
  </si>
  <si>
    <t>465</t>
  </si>
  <si>
    <t>070001000</t>
  </si>
  <si>
    <t>697368156</t>
  </si>
  <si>
    <t>https://podminky.urs.cz/item/CS_URS_2024_02/070001000</t>
  </si>
  <si>
    <t>D.04 - Zdravotně technické instalace</t>
  </si>
  <si>
    <t>01 - Zemní práce</t>
  </si>
  <si>
    <t>02 - Vnitřní kanalizace</t>
  </si>
  <si>
    <t>03 - Vnitřní vodovod</t>
  </si>
  <si>
    <t>04 - Zařizovací předměty</t>
  </si>
  <si>
    <t>05 - Výtokové baterie</t>
  </si>
  <si>
    <t>01</t>
  </si>
  <si>
    <t>01.01</t>
  </si>
  <si>
    <t>Hloubení rýh v hornině 3</t>
  </si>
  <si>
    <t>01.02</t>
  </si>
  <si>
    <t>Vykopávka v uzavřených prostorách</t>
  </si>
  <si>
    <t>01.03</t>
  </si>
  <si>
    <t>Lože pod potrubí z kameniva drobného</t>
  </si>
  <si>
    <t>01.04</t>
  </si>
  <si>
    <t>Lože pod potrubí v uzavřených prostorách z kameniva drobného</t>
  </si>
  <si>
    <t>01.05</t>
  </si>
  <si>
    <t>Zřízení pažení příložného</t>
  </si>
  <si>
    <t>01.06</t>
  </si>
  <si>
    <t>Odstranění pažení příložného</t>
  </si>
  <si>
    <t>01.07</t>
  </si>
  <si>
    <t>Zřízení pažení příložného v uzavřených prostorách</t>
  </si>
  <si>
    <t>01.08</t>
  </si>
  <si>
    <t>Odstranění pažení příložného v uzavřených prostorách</t>
  </si>
  <si>
    <t>01.09</t>
  </si>
  <si>
    <t>Obsyp potrubí z kameniva drobného</t>
  </si>
  <si>
    <t>01.10</t>
  </si>
  <si>
    <t>Obsyp potrubí v uzavřených prostorách z kameniva drobného</t>
  </si>
  <si>
    <t>01.11</t>
  </si>
  <si>
    <t>Zásyp sypaninou jam, rýh</t>
  </si>
  <si>
    <t>01.12</t>
  </si>
  <si>
    <t>Zásyp sypaninou jam, rýh, příplatek za prohození výkopku</t>
  </si>
  <si>
    <t>01.13</t>
  </si>
  <si>
    <t>Zásyp sypaninou v uzavřených prostorách</t>
  </si>
  <si>
    <t>01.14</t>
  </si>
  <si>
    <t>Zásyp sypaninou v uzavřených prostorách, příplatek za prohození výkopku</t>
  </si>
  <si>
    <t>01.15</t>
  </si>
  <si>
    <t>Vodorovné přemístění výkopku po suchu, vzdálenost do 10km</t>
  </si>
  <si>
    <t>01.16</t>
  </si>
  <si>
    <t>Vodorovné přemístění výkopku po suchu, příplatek za další 1km</t>
  </si>
  <si>
    <t>01.17</t>
  </si>
  <si>
    <t>Uložení sypaniny na skládku</t>
  </si>
  <si>
    <t>02</t>
  </si>
  <si>
    <t>Vnitřní kanalizace</t>
  </si>
  <si>
    <t>02.01</t>
  </si>
  <si>
    <t>Kanalizační potrubí HT DN 40, hrdlové, hladké</t>
  </si>
  <si>
    <t>Poznámka k položce:_x000D_
Přesná specifikace viz. D.01.510 Výpis technických listů - D.04.510 02/01</t>
  </si>
  <si>
    <t>02.02</t>
  </si>
  <si>
    <t>Kanalizační potrubí HT DN 50, hrdlové, hladké</t>
  </si>
  <si>
    <t>02.03</t>
  </si>
  <si>
    <t>Kanalizační potrubí HT DN 75, hrdlové, hladké</t>
  </si>
  <si>
    <t>02.04</t>
  </si>
  <si>
    <t>Kanalizační potrubí HT DN 110, hrdlové, hladké</t>
  </si>
  <si>
    <t>02.05</t>
  </si>
  <si>
    <t>Kanalizační potrubí HT DN 125, hrdlové, hladké</t>
  </si>
  <si>
    <t>02.06</t>
  </si>
  <si>
    <t>Kanalizační potrubí KG DN 110, SN4, hrdlové, hladké</t>
  </si>
  <si>
    <t>Poznámka k položce:_x000D_
Přesná specifikace viz. D.01.510 Výpis technických listů - D.04.510 02/02</t>
  </si>
  <si>
    <t>02.07</t>
  </si>
  <si>
    <t>Kanalizační potrubí KG DN 125, SN4, hrdlové, hladké</t>
  </si>
  <si>
    <t>02.08</t>
  </si>
  <si>
    <t>Kanalizační potrubí KG DN 160, SN4, hrdlové, hladké</t>
  </si>
  <si>
    <t>02.09</t>
  </si>
  <si>
    <t>Kanalizační potrubí KG DN 200, SN4, hrdlové, hladké</t>
  </si>
  <si>
    <t>02.10</t>
  </si>
  <si>
    <t>Kanalizační potrubí KG DN 250, SN4, hrdlové, hladké</t>
  </si>
  <si>
    <t>02.11</t>
  </si>
  <si>
    <t>Kanalizační potrubí odpadní PE 110, plastové, svařované, tepelná izolace na bázi kaučuku tl. 19mm</t>
  </si>
  <si>
    <t>Poznámka k položce:_x000D_
Přesná specifikace viz. D.01.510 Výpis technických listů - D.04.510 02/03</t>
  </si>
  <si>
    <t>02.12</t>
  </si>
  <si>
    <t>Trouba polypropylénová 90x8.2 PE100, SDR 11, PN 16</t>
  </si>
  <si>
    <t>Poznámka k položce:_x000D_
Přesná specifikace viz. D.01.510 Výpis technických listů - D.04.510 02/04</t>
  </si>
  <si>
    <t>02.13</t>
  </si>
  <si>
    <t>Ventilační hlavice DN 75</t>
  </si>
  <si>
    <t>kpl.</t>
  </si>
  <si>
    <t>Poznámka k položce:_x000D_
Přesná specifikace viz. D.01.510 Výpis technických listů - D.04.510 02/05</t>
  </si>
  <si>
    <t>02.14</t>
  </si>
  <si>
    <t>Ventilační hlavice DN 110</t>
  </si>
  <si>
    <t>02.15</t>
  </si>
  <si>
    <t>Vyvedení odpadních výpustek DN 40</t>
  </si>
  <si>
    <t>02.16</t>
  </si>
  <si>
    <t>Vyvedení odpadních výpustek DN 50</t>
  </si>
  <si>
    <t>02.17</t>
  </si>
  <si>
    <t>Vyvedení odpadních výpustek DN 110</t>
  </si>
  <si>
    <t>02.18</t>
  </si>
  <si>
    <t>Lapač střešních splavenin DN 110</t>
  </si>
  <si>
    <t>Poznámka k položce:_x000D_
Přesná specifikace viz. D.01.510 Výpis technických listů - D.04.510 02/06</t>
  </si>
  <si>
    <t>02.19</t>
  </si>
  <si>
    <t>Vpust podlahová plast, svislý odpad DN10, zápachová uzávěrka, mřížka nerez</t>
  </si>
  <si>
    <t>Poznámka k položce:_x000D_
Přesná specifikace viz. D.01.510 Výpis technických listů - D.04.510 02/07</t>
  </si>
  <si>
    <t>02.20</t>
  </si>
  <si>
    <t>Vtok terasový plast, svislý odpad DN100, suchá klapka, mřížka nerez</t>
  </si>
  <si>
    <t>Poznámka k položce:_x000D_
Přesná specifikace viz. D.01.510 Výpis technických listů - D.04.510 02/08</t>
  </si>
  <si>
    <t>02.21</t>
  </si>
  <si>
    <t>Střešní vtok DN 110, vyhřívané hrdlo, záchytný koš</t>
  </si>
  <si>
    <t>Poznámka k položce:_x000D_
Přesná specifikace viz. D.01.510 Výpis technických listů - D.04.510 02/09</t>
  </si>
  <si>
    <t>02.22</t>
  </si>
  <si>
    <t>Střešní vtok DN 110, suchá klapka, vyhřívané hrdlo, záchytný koš</t>
  </si>
  <si>
    <t>Poznámka k položce:_x000D_
Přesná specifikace viz. D.01.510 Výpis technických listů - D.04.510 02/10</t>
  </si>
  <si>
    <t>02.23</t>
  </si>
  <si>
    <t>Ventil přivzdušňovací podomítkový pro potrubí DN 50</t>
  </si>
  <si>
    <t>Poznámka k položce:_x000D_
Přesná specifikace viz. D.01.510 Výpis technických listů - D.04.510 02/11</t>
  </si>
  <si>
    <t>02.24</t>
  </si>
  <si>
    <t>Ventil přivzdušňovací pro potrubí DN 75, krycí mřížka</t>
  </si>
  <si>
    <t>Poznámka k položce:_x000D_
Přesná specifikace viz. D.01.510 Výpis technických listů - D.04.510 02/12</t>
  </si>
  <si>
    <t>02.25</t>
  </si>
  <si>
    <t>Ventil přivzdušňovací pro potrubí DN 110, krycí mřížka</t>
  </si>
  <si>
    <t>02.26</t>
  </si>
  <si>
    <t>Podlahový žlab nerez pro odvodnění sprch, dl. 900mm, zápachová uzávěrka</t>
  </si>
  <si>
    <t>Poznámka k položce:_x000D_
Přesná specifikace viz. D.01.510 Výpis technických listů - D.04.510 02/13</t>
  </si>
  <si>
    <t>02.27</t>
  </si>
  <si>
    <t>Podlahový žlab nerez pro odvodnění sprch, dl. 1100mm, zápachová uzávěrka</t>
  </si>
  <si>
    <t>02.28</t>
  </si>
  <si>
    <t>Podlahový žlab nerez pro odvodnění sprch, dl. 1600mm, zápachová uzávěrka</t>
  </si>
  <si>
    <t>02.29</t>
  </si>
  <si>
    <t>Podlahový žlab nerez pro odvodnění sprch, dl. 2000mm, zápachová uzávěrka</t>
  </si>
  <si>
    <t>02.30</t>
  </si>
  <si>
    <t>Podlahový žlab nerez pro odvodnění sprch, dl. 3000mm, zápachová uzávěrka</t>
  </si>
  <si>
    <t>02.31</t>
  </si>
  <si>
    <t>Podlahový žlab nerez pro odvodnění sprch, dl. 4000mm, zápachová uzávěrka</t>
  </si>
  <si>
    <t>02.32</t>
  </si>
  <si>
    <t>Kompaktní čerpací stanice splaškových vod, dvě čerpadla, objem nádrže 150l, Q=3,80 l/s, H=3,00m, 3x400V, vč. řídící automatiky, armatur na výtlačném potrubí a ručního čerpadla</t>
  </si>
  <si>
    <t>Poznámka k položce:_x000D_
Přesná specifikace viz. D.01.510 Výpis technických listů - D.04.510 02/14</t>
  </si>
  <si>
    <t>02.33</t>
  </si>
  <si>
    <t>Podtlakový odvodňovací systém vč. vtoků a montážního materiálu</t>
  </si>
  <si>
    <t>Poznámka k položce:_x000D_
Přesná specifikace viz. D.01.510 Výpis technických listů - D.04.510 02/16</t>
  </si>
  <si>
    <t>02.34</t>
  </si>
  <si>
    <t>Svislé upevnění nosného profilu podtlakového systému</t>
  </si>
  <si>
    <t>02.35</t>
  </si>
  <si>
    <t>Boční kotvení podtlakového systému</t>
  </si>
  <si>
    <t>02.36</t>
  </si>
  <si>
    <t>Tepelná izolace podtlakového systému odvodnění na bázi kaučuku tl. 19mm</t>
  </si>
  <si>
    <t>02.37</t>
  </si>
  <si>
    <t>Protipožární manžeta pro potrubí DN 75</t>
  </si>
  <si>
    <t>Poznámka k položce:_x000D_
Přesná specifikace viz. D.01.510 Výpis technických listů - D.04.510 02/17</t>
  </si>
  <si>
    <t>02.38</t>
  </si>
  <si>
    <t>Protipožární manžeta pro potrubí DN 110</t>
  </si>
  <si>
    <t>02.39</t>
  </si>
  <si>
    <t>Požární ucpávka prostupu potrubí kanalizace &lt; DN75</t>
  </si>
  <si>
    <t>02.40</t>
  </si>
  <si>
    <t>Dvířka plastová 200x300mm, barva bílá</t>
  </si>
  <si>
    <t>02.41</t>
  </si>
  <si>
    <t>Dvířka plastová 200x300mm, barva bílá FASÁDA</t>
  </si>
  <si>
    <t>Poznámka k položce:_x000D_
Přesná specifikace viz. D.01.510 Výpis technických listů - D.01.510 02/04</t>
  </si>
  <si>
    <t>02.42</t>
  </si>
  <si>
    <t>Technická prohlídka kanalizace</t>
  </si>
  <si>
    <t>02.43</t>
  </si>
  <si>
    <t>Zkouška těsnosti kanalizace vodou do DN 125</t>
  </si>
  <si>
    <t>02.44</t>
  </si>
  <si>
    <t>Zkouška těsnosti kanalizace vodou do DN 200</t>
  </si>
  <si>
    <t>02.45</t>
  </si>
  <si>
    <t>Zkouška těsnosti kanalizace vodou DN 250</t>
  </si>
  <si>
    <t>02.46</t>
  </si>
  <si>
    <t>Zkouška těsnosti kanalizace vzduchem</t>
  </si>
  <si>
    <t>02.47</t>
  </si>
  <si>
    <t>Přesun hmot pro vnitřní kanalizaci, výška objektu do 12 m</t>
  </si>
  <si>
    <t>03</t>
  </si>
  <si>
    <t>Vnitřní vodovod</t>
  </si>
  <si>
    <t>03.01</t>
  </si>
  <si>
    <t>Trubka polypropylénová PP-RCT 20x2.3, S4, vč. montážního materiálu</t>
  </si>
  <si>
    <t>Poznámka k položce:_x000D_
Přesná specifikace viz. D.01.510 Výpis technických listů - D.04.510 03/01</t>
  </si>
  <si>
    <t>03.02</t>
  </si>
  <si>
    <t>Trubka polypropylénová PP-RCT 25x2.8, S4, vč. montážního materiálu</t>
  </si>
  <si>
    <t>03.03</t>
  </si>
  <si>
    <t>Trubka polypropylénová PP-RCT 32x3.6, S4, vč. montážního materiálu</t>
  </si>
  <si>
    <t>03.04</t>
  </si>
  <si>
    <t>Trubka polypropylénová PP-RCT 40x4.5, S4, vč. montážního materiálu</t>
  </si>
  <si>
    <t>03.05</t>
  </si>
  <si>
    <t>Trubka polypropylénová PP-RCT 50x5.6, S4, vč. montážního materiálu</t>
  </si>
  <si>
    <t>03.06</t>
  </si>
  <si>
    <t>Trubka polypropylénová PP-RCT 63x7.1, S4, vč. montážního materiálu</t>
  </si>
  <si>
    <t>03.07</t>
  </si>
  <si>
    <t>Trubka polypropylénová PP-RCT 75x8.4, S4, vč. montážního materiálu</t>
  </si>
  <si>
    <t>03.08</t>
  </si>
  <si>
    <t>Trubka polypropylénová PP-RCT 90x10.1, S4, vč. montážního materiálu</t>
  </si>
  <si>
    <t>03.09</t>
  </si>
  <si>
    <t>Trubka ocelová závitová DN 25, pozinkovaná, vč. tepelné izolace 42/9, nátěru a montážního materiálu</t>
  </si>
  <si>
    <t>Poznámka k položce:_x000D_
Přesná specifikace viz. D.01.510 Výpis technických listů - D.04.510 03/02</t>
  </si>
  <si>
    <t>03.10</t>
  </si>
  <si>
    <t>Trubka ocelová závitová DN 50, pozinkovaná, vč. tepelné izolace 60/9, nátěru a montážního materiálu</t>
  </si>
  <si>
    <t>03.11</t>
  </si>
  <si>
    <t>Tepelná izolace na bázi pěnového polyethylenu, vnitřní průměr izolace 20mm, tl. izolace 5mm</t>
  </si>
  <si>
    <t>Poznámka k položce:_x000D_
Přesná specifikace viz. D.01.510 Výpis technických listů - D.04.510 03/03</t>
  </si>
  <si>
    <t>03.12</t>
  </si>
  <si>
    <t>Tepelná izolace na bázi pěnového polyethylenu, vnitřní průměr izolace 22mm, tl. izolace 25mm</t>
  </si>
  <si>
    <t>03.13</t>
  </si>
  <si>
    <t>Tepelná izolace na bázi pěnového polyethylenu, vnitřní průměr izolace 25mm, tl. izolace 5mm</t>
  </si>
  <si>
    <t>03.14</t>
  </si>
  <si>
    <t>Tepelná izolace na bázi pěnového polyethylenu, vnitřní průměr izolace 28mm, tl. izolace 30mm</t>
  </si>
  <si>
    <t>03.15</t>
  </si>
  <si>
    <t>Tepelná izolace na bázi pěnového polyethylenu, vnitřní průměr izolace 35mm, tl. izolace 5mm</t>
  </si>
  <si>
    <t>03.16</t>
  </si>
  <si>
    <t>Tepelná izolace na bázi pěnového polyethylenu, vnitřní průměr izolace 42mm, tl. izolace 9mm</t>
  </si>
  <si>
    <t>03.17</t>
  </si>
  <si>
    <t>Tepelná izolace na bázi pěnového polyethylenu, vnitřní průměr izolace 54mm, tl. izolace 9mm</t>
  </si>
  <si>
    <t>03.18</t>
  </si>
  <si>
    <t>Tepelná izolace na bázi pěnového polyethylenu, vnitřní průměr izolace 64mm, tl. izolace 9mm</t>
  </si>
  <si>
    <t>03.19</t>
  </si>
  <si>
    <t>Tepelná izolace na bázi pěnového polyethylenu, vnitřní průměr izolace 76mm, tl. izolace 9mm</t>
  </si>
  <si>
    <t>03.20</t>
  </si>
  <si>
    <t>Tepelná izolace na bázi pěnového polyethylenu, vnitřní průměr izolace 89mm, tl. izolace 9mm</t>
  </si>
  <si>
    <t>03.21</t>
  </si>
  <si>
    <t>Tepelné izolace z minerální vlny ve tvaru trubice, kašírování hliníkovou folií, rozměr 21/25</t>
  </si>
  <si>
    <t>Poznámka k položce:_x000D_
Přesná specifikace viz. D.01.510 Výpis technických listů - D.04.510 03/04</t>
  </si>
  <si>
    <t>03.22</t>
  </si>
  <si>
    <t>Tepelné izolace z minerální vlny ve tvaru trubice, kašírování hliníkovou folií, rozměr 27/40</t>
  </si>
  <si>
    <t>03.23</t>
  </si>
  <si>
    <t>Tepelné izolace z minerální vlny ve tvaru trubice, kašírování hliníkovou folií, rozměr 34/50</t>
  </si>
  <si>
    <t>03.24</t>
  </si>
  <si>
    <t>Tepelné izolace z minerální vlny ve tvaru trubice, kašírování hliníkovou folií, rozměr 42/25</t>
  </si>
  <si>
    <t>03.25</t>
  </si>
  <si>
    <t>Tepelné izolace z minerální vlny ve tvaru trubice, kašírování hliníkovou folií, rozměr 49/40</t>
  </si>
  <si>
    <t>03.26</t>
  </si>
  <si>
    <t>Vyvedení a upevnění vodovodních výpustek DN 15</t>
  </si>
  <si>
    <t>03.27</t>
  </si>
  <si>
    <t>Nástěnka pro ventil G 1/2"</t>
  </si>
  <si>
    <t>03.28</t>
  </si>
  <si>
    <t>Nástěnka pro baterii G 1/2"</t>
  </si>
  <si>
    <t>03.29</t>
  </si>
  <si>
    <t>Ventil výtokový chromovaný DN 15</t>
  </si>
  <si>
    <t>Poznámka k položce:_x000D_
Přesná specifikace viz. D.01.510 Výpis technických listů - D.04.510 03/05</t>
  </si>
  <si>
    <t>03.30</t>
  </si>
  <si>
    <t>Ventil výtokový DN 15, nezámrzné provedení</t>
  </si>
  <si>
    <t>Poznámka k položce:_x000D_
Přesná specifikace viz. D.01.510 Výpis technických listů - D.04.510 03/06</t>
  </si>
  <si>
    <t>03.31</t>
  </si>
  <si>
    <t>Kohout kulový plastový d16, ovládací páka</t>
  </si>
  <si>
    <t>Poznámka k položce:_x000D_
Přesná specifikace viz. D.01.510 Výpis technických listů - D.04.510 03/07</t>
  </si>
  <si>
    <t>03.32</t>
  </si>
  <si>
    <t>Kohout kulový plastový d20, ovládací páka</t>
  </si>
  <si>
    <t>03.33</t>
  </si>
  <si>
    <t>Kohout kulový plastový d25, ovládací páka</t>
  </si>
  <si>
    <t>03.34</t>
  </si>
  <si>
    <t>Kohout kulový plastový d32, ovládací páka</t>
  </si>
  <si>
    <t>03.35</t>
  </si>
  <si>
    <t>Kohout kulový plastový d40, ovládací páka</t>
  </si>
  <si>
    <t>03.36</t>
  </si>
  <si>
    <t>Kohout kulový plastový d50, ovládací páka</t>
  </si>
  <si>
    <t>03.37</t>
  </si>
  <si>
    <t>Kohout kulový plastový d50, s odvodněním, ovládací páka</t>
  </si>
  <si>
    <t>Poznámka k položce:_x000D_
Přesná specifikace viz. D.01.510 Výpis technických listů - D.04.510 03/08</t>
  </si>
  <si>
    <t>03.38</t>
  </si>
  <si>
    <t>Kohout kulový plastový d63, ovládací páka</t>
  </si>
  <si>
    <t>03.39</t>
  </si>
  <si>
    <t>Kohout kulový uzavírací DN 50</t>
  </si>
  <si>
    <t>Poznámka k položce:_x000D_
Přesná specifikace viz. D.01.510 Výpis technických listů - D.04.510 03/09</t>
  </si>
  <si>
    <t>03.40</t>
  </si>
  <si>
    <t>Kohout kulový uzavírací DN 65</t>
  </si>
  <si>
    <t>03.41</t>
  </si>
  <si>
    <t>Kohout zpětný závitový DN 40</t>
  </si>
  <si>
    <t>Poznámka k položce:_x000D_
Přesná specifikace viz. D.01.510 Výpis technických listů - D.04.510 03/10</t>
  </si>
  <si>
    <t>03.42</t>
  </si>
  <si>
    <t>Ventil pojistný membránový, rohový G 1"</t>
  </si>
  <si>
    <t>Poznámka k položce:_x000D_
Přesná specifikace viz. D.01.510 Výpis technických listů - D.04.510 03/11</t>
  </si>
  <si>
    <t>03.43</t>
  </si>
  <si>
    <t>Tlakoměr O100, vč. kohoutu a smyčky</t>
  </si>
  <si>
    <t>Poznámka k položce:_x000D_
Přesná specifikace viz. D.01.510 Výpis technických listů - D.04.510 03/12</t>
  </si>
  <si>
    <t>03.44</t>
  </si>
  <si>
    <t>Oddělovač systému typu BA DN 50, z červeného bronzu</t>
  </si>
  <si>
    <t>Poznámka k položce:_x000D_
Přesná specifikace viz. D.01.510 Výpis technických listů - D.04.510 03/13</t>
  </si>
  <si>
    <t>03.45</t>
  </si>
  <si>
    <t>Revidovatelná zpětná klapka DN 15, typ EA</t>
  </si>
  <si>
    <t>Poznámka k položce:_x000D_
Přesná specifikace viz. D.01.510 Výpis technických listů - D.04.510 03/14</t>
  </si>
  <si>
    <t>03.46</t>
  </si>
  <si>
    <t>Vyvažovací ventil cirkulace TV DN15, PN 16, uzavírací</t>
  </si>
  <si>
    <t>Poznámka k položce:_x000D_
Přesná specifikace viz. D.01.510 Výpis technických listů - D.04.510 03/15</t>
  </si>
  <si>
    <t>03.47</t>
  </si>
  <si>
    <t>Vyvažovací ventil cirkulace TV DN20, PN 16, uzavírací</t>
  </si>
  <si>
    <t>03.48</t>
  </si>
  <si>
    <t>Filtr vodovodní DN65 s automatickým zpětným proplachem</t>
  </si>
  <si>
    <t>Poznámka k položce:_x000D_
Přesná specifikace viz. D.01.510 Výpis technických listů - D.04.510 03/16</t>
  </si>
  <si>
    <t>03.49</t>
  </si>
  <si>
    <t>Hydrant D25, průtok Q=0,3l/s, průměr hadice 25mm, délka hadice 30m, instalace do výklenku</t>
  </si>
  <si>
    <t>Poznámka k položce:_x000D_
Přesná specifikace viz. D.01.510 Výpis technických listů - D.01.510 12/05</t>
  </si>
  <si>
    <t>03.50</t>
  </si>
  <si>
    <t>Vodoměr závitový G 1", pro rozvod SV</t>
  </si>
  <si>
    <t>Poznámka k položce:_x000D_
Přesná specifikace viz. D.01.510 Výpis technických listů - D.04.510 03/18</t>
  </si>
  <si>
    <t>03.51</t>
  </si>
  <si>
    <t>Cirkulační čerpadlo TV, Q=0.31m3/h, H=1.02m</t>
  </si>
  <si>
    <t>Poznámka k položce:_x000D_
Přesná specifikace viz. D.01.510 Výpis technických listů - D.04.510 03/19</t>
  </si>
  <si>
    <t>03.52</t>
  </si>
  <si>
    <t>Proplach a desinfekce potrubí vodovodního do DN 80</t>
  </si>
  <si>
    <t>03.53</t>
  </si>
  <si>
    <t>Zkouška tlaková potrubí vodovodního do DN 50</t>
  </si>
  <si>
    <t>03.54</t>
  </si>
  <si>
    <t>Zkouška tlaková potrubí vodovodního do DN 100</t>
  </si>
  <si>
    <t>03.55</t>
  </si>
  <si>
    <t>Přesun hmot pro vnitřní vodovod, výška objektu do 12 m</t>
  </si>
  <si>
    <t>04</t>
  </si>
  <si>
    <t>Zařizovací předměty</t>
  </si>
  <si>
    <t>04.01</t>
  </si>
  <si>
    <t>Klozet keramický závěsný, instalační závěsný element, ovládací deska, sedátko</t>
  </si>
  <si>
    <t>Poznámka k položce:_x000D_
Přesná specifikace viz. D.01.510 Výpis technických listů - D.04.510 04/01</t>
  </si>
  <si>
    <t>04.02</t>
  </si>
  <si>
    <t>Klozet keramický závěsný, pro osoby se sníženou pohyblivostí, instalační závěsný element, oddálené splachování, sedátko</t>
  </si>
  <si>
    <t>Poznámka k položce:_x000D_
Přesná specifikace viz. D.01.510 Výpis technických listů - D.04.510 04/02</t>
  </si>
  <si>
    <t>04.03</t>
  </si>
  <si>
    <t>Umyvadlo keramické, instalace do desky, zápachová uzávěrka</t>
  </si>
  <si>
    <t>Poznámka k položce:_x000D_
Přesná specifikace viz. D.01.510 Výpis technických listů - D.04.510 04/03</t>
  </si>
  <si>
    <t>04.04</t>
  </si>
  <si>
    <t>Umyvadlo keramické, zápachová uzávěrka</t>
  </si>
  <si>
    <t>Poznámka k položce:_x000D_
Přesná specifikace viz. D.01.510 Výpis technických listů - D.04.510 04/04</t>
  </si>
  <si>
    <t>04.05</t>
  </si>
  <si>
    <t>Umyvadlo keramické, pro úklidové komory, zápachová uzávěrka</t>
  </si>
  <si>
    <t>Poznámka k položce:_x000D_
Přesná specifikace viz. D.01.510 Výpis technických listů - D.04.510 04/05</t>
  </si>
  <si>
    <t>04.06</t>
  </si>
  <si>
    <t>Umyvadlo keramické, pro osoby se sníženou pohyblivostí, podomítková zápachová uzávěrka</t>
  </si>
  <si>
    <t>Poznámka k položce:_x000D_
Přesná specifikace viz. D.01.510 Výpis technických listů - D.04.510 04/06</t>
  </si>
  <si>
    <t>04.07</t>
  </si>
  <si>
    <t>Pisoárová mísa keramická, instalační závěsný element, radarové splachování, vč. zdroje radarového splachování</t>
  </si>
  <si>
    <t>Poznámka k položce:_x000D_
Přesná specifikace viz. D.01.510 Výpis technických listů - D.04.510 04/07</t>
  </si>
  <si>
    <t>04.08</t>
  </si>
  <si>
    <t>Výlevka keramická, závěsná, instalační závěsný element, ovládací deska</t>
  </si>
  <si>
    <t>Poznámka k položce:_x000D_
Přesná specifikace viz. D.01.510 Výpis technických listů - D.04.510 04/08</t>
  </si>
  <si>
    <t>04.09</t>
  </si>
  <si>
    <t>Vanička sprchová polyakrylátová 900x900mm, zaoblený roh, sprchová zástěna z bezpečnostního skla, odpadový sifon</t>
  </si>
  <si>
    <t>Poznámka k položce:_x000D_
Přesná specifikace viz. D.01.510 Výpis technických listů - D.04.510 04/09</t>
  </si>
  <si>
    <t>04.10</t>
  </si>
  <si>
    <t>Zápachová uzávěrka plastová pro dřez</t>
  </si>
  <si>
    <t>04.11</t>
  </si>
  <si>
    <t>Přesun hmot pro zařizovací předměty, výška objektu do 12 m</t>
  </si>
  <si>
    <t>05</t>
  </si>
  <si>
    <t>Výtokové baterie</t>
  </si>
  <si>
    <t>05.01</t>
  </si>
  <si>
    <t>Ventil rohový G 1/2", bez připojovací hadičky</t>
  </si>
  <si>
    <t>Poznámka k položce:_x000D_
Přesná specifikace viz. D.01.510 Výpis technických listů - D.04.510 05/01</t>
  </si>
  <si>
    <t>05.02</t>
  </si>
  <si>
    <t>Baterie umyvadlová, stojánková, páková, ovládání zátky</t>
  </si>
  <si>
    <t>Poznámka k položce:_x000D_
Přesná specifikace viz. D.01.510 Výpis technických listů - D.04.510 05/02</t>
  </si>
  <si>
    <t>05.03</t>
  </si>
  <si>
    <t>Baterie umyvadlová, stojánková, páková, s automatickou zátkou, pro osoby se sníženou pohyblivostí</t>
  </si>
  <si>
    <t>Poznámka k položce:_x000D_
Přesná specifikace viz. D.01.510 Výpis technických listů - D.04.510 05/03</t>
  </si>
  <si>
    <t>05.04</t>
  </si>
  <si>
    <t>Baterie nástěnná pro výlevku, páková, rozteč 150mm</t>
  </si>
  <si>
    <t>Poznámka k položce:_x000D_
Přesná specifikace viz. D.01.510 Výpis technických listů - D.04.510 05/04</t>
  </si>
  <si>
    <t>05.05</t>
  </si>
  <si>
    <t>Baterie dřezová, stojánková, páková, prodloužené raménko</t>
  </si>
  <si>
    <t>Poznámka k položce:_x000D_
Přesná specifikace viz. D.01.510 Výpis technických listů - D.04.510 05/05</t>
  </si>
  <si>
    <t>05.06</t>
  </si>
  <si>
    <t>Tlačný ventil sprchový</t>
  </si>
  <si>
    <t>Poznámka k položce:_x000D_
Přesná specifikace viz. D.01.510 Výpis technických listů - D.04.510 05/06</t>
  </si>
  <si>
    <t>05.07</t>
  </si>
  <si>
    <t>Sprchová hlavice</t>
  </si>
  <si>
    <t>Poznámka k položce:_x000D_
Přesná specifikace viz. D.01.510 Výpis technických listů - D.04.510 05/07</t>
  </si>
  <si>
    <t>05.08</t>
  </si>
  <si>
    <t>Baterie nástěnná sprchová, rozteč 150mm, sprchový set</t>
  </si>
  <si>
    <t>Poznámka k položce:_x000D_
Přesná specifikace viz. D.01.510 Výpis technických listů - D.04.510 05/08</t>
  </si>
  <si>
    <t>05.09</t>
  </si>
  <si>
    <t>Sprchová hlavice, držák</t>
  </si>
  <si>
    <t>Poznámka k položce:_x000D_
Přesná specifikace viz. D.01.510 Výpis technických listů - D.04.510 05/09</t>
  </si>
  <si>
    <t>05.10</t>
  </si>
  <si>
    <t>Baterie umyvadlová, stojánková, páková</t>
  </si>
  <si>
    <t>Poznámka k položce:_x000D_
Přesná specifikace viz. D.01.510 Výpis technických listů - D.04.510 05/10</t>
  </si>
  <si>
    <t>05.11</t>
  </si>
  <si>
    <t>D.06a - Vytápění, chlazení</t>
  </si>
  <si>
    <t xml:space="preserve">Uvedené komponenty dle obchodních názvů v žádném případě nezavazují dodavatele stavby instalovat tyto komponenty od konkrétního výrobce aplikovat. Specifikace slouží pouze jako etalon pro stanovení technické úrovně, provedení a vybavení těchto komponentů. </t>
  </si>
  <si>
    <t>01 - Vytápění</t>
  </si>
  <si>
    <t>Vytápění</t>
  </si>
  <si>
    <t>Chiller glykol/voda, chladicí výkon systému kW 67,7, včetně náplně refrigerantu, refrigerant s GWP menším než 150, celkový proudový odběr do 178 A, príkon 24 kW, 400V 50Hz, hmotnost do 500 kg</t>
  </si>
  <si>
    <t>kpl</t>
  </si>
  <si>
    <t>Suchý chladič, náplň propylenglykol 35%, chladící výkon 91 kW při +32°C, Akustický tlak suchého chladiče v 5 m 36 dB(A)</t>
  </si>
  <si>
    <t>Teploměr do jímky včetně jímky 0-100°C</t>
  </si>
  <si>
    <t>Manometr 0-400 kPa</t>
  </si>
  <si>
    <t>AUTOMATICKÝ DOPLŇOVACÍ SYSTÉM GLYKOLU VČETNĚ NÁDRŽE 200 LITRŮ</t>
  </si>
  <si>
    <t>Elektronicky plynule řízené oběhové čerpadlo DN25 4 metry</t>
  </si>
  <si>
    <t>Elektronicky plynule řízené oběhové čerpadlo DN25 6 metrů</t>
  </si>
  <si>
    <t>Elektronicky plynule řízené oběhové čerpadlo DN50 18 metrů</t>
  </si>
  <si>
    <t xml:space="preserve">Nerezové oběhové čerpadlo pro teplou vodu DN32 10 metrů </t>
  </si>
  <si>
    <t>Elektronicky plynule řízené oběhové čerpadlo DN40 15 metrů</t>
  </si>
  <si>
    <t>Elektronicky plynule řízené oběhové čerpadlo DN40 12 metrů</t>
  </si>
  <si>
    <t>Mezipřírubová klapka DN 65 + PŘÍRUBY</t>
  </si>
  <si>
    <t>Mezipřírubová klapk DN 80 + PŘÍRUBY</t>
  </si>
  <si>
    <t>FILTR DN 65</t>
  </si>
  <si>
    <t>VÝMĚNÍK TRUBKOVNICOVÝ VERTIKÁLNÍ NEREZ OCELOVÝ VÝKON 125 kW, 80/60°C na 75/55°C pro ohřev TV</t>
  </si>
  <si>
    <t>NEREZ TANK 1200 LITRŮ IZOLACE MINERÁLNÍ VLNA + OPLECHOVÁNÍ TLOUŠŤKA 160 mm včetně nátrubků a jímek</t>
  </si>
  <si>
    <t>TANK PT 1000 LITRŮ IZOLACE VLNA + OPLECHOVÁNÍ TLOUŠŤKA 100 mm, včetně nátrubků a jímek</t>
  </si>
  <si>
    <t>01.18</t>
  </si>
  <si>
    <t>TANK PT 1000 LITRŮ IZOLACE PAROTĚSNÁ KAUČUKOVÁ TL. 13 mm, včetně nátrubků a jímek</t>
  </si>
  <si>
    <t>01.19</t>
  </si>
  <si>
    <t>Tlaková expanzní nádoba 50 LITRŮ, PLNĚNÍ 100 kPa</t>
  </si>
  <si>
    <t>01.20</t>
  </si>
  <si>
    <t>Tlaková expanzní nádoba pro glykol, 18 litrů, plnění 150 kPa</t>
  </si>
  <si>
    <t>01.21</t>
  </si>
  <si>
    <t>Vyvažovací ventil DN40</t>
  </si>
  <si>
    <t>01.22</t>
  </si>
  <si>
    <t>Vyvažovací ventil DN25</t>
  </si>
  <si>
    <t>01.23</t>
  </si>
  <si>
    <t>Vyvažovací ventil DN32</t>
  </si>
  <si>
    <t>01.24</t>
  </si>
  <si>
    <t>Vyvažovací ventil DN15</t>
  </si>
  <si>
    <t>01.25</t>
  </si>
  <si>
    <t>Regulátor tlakové diference DN15</t>
  </si>
  <si>
    <t>01.26</t>
  </si>
  <si>
    <t>Regulátor tlakové diference DN40</t>
  </si>
  <si>
    <t>01.27</t>
  </si>
  <si>
    <t>Regulátor tlakové diference DN25</t>
  </si>
  <si>
    <t>01.28</t>
  </si>
  <si>
    <t>Regulátor tlakové diference DN32</t>
  </si>
  <si>
    <t>01.29</t>
  </si>
  <si>
    <t>OMEZOVAČ TEPLOTY VRATNÉ VODY 1/2"</t>
  </si>
  <si>
    <t>01.30</t>
  </si>
  <si>
    <t>Dvoucestný regulační kohout kvs16 v uzavírací úvrati těsný, vč. servopohonu</t>
  </si>
  <si>
    <t>01.31</t>
  </si>
  <si>
    <t>Dvoucestný regulační kohout kvs 6,3 v uzavírací úvrati těsný, vč. servopohonu</t>
  </si>
  <si>
    <t>01.32</t>
  </si>
  <si>
    <t>Trojcestný regulační kohout kvs 25 v uzavírací úvrati těsný, vč. servopohonu</t>
  </si>
  <si>
    <t>01.33</t>
  </si>
  <si>
    <t>Dvoucestný regulační kohout kvs 25 v uzavírací úvrati těsný, vč. servopohonu</t>
  </si>
  <si>
    <t>01.34</t>
  </si>
  <si>
    <t>Trojcestný regulační kohout kvs 6,3 v uzavírací úvrati těsný, vč. servopohonu</t>
  </si>
  <si>
    <t>01.35</t>
  </si>
  <si>
    <t>Trojcestný regulační kohout kvs 4 v uzavírací úvrati těsný, vč. servopohonu</t>
  </si>
  <si>
    <t>01.36</t>
  </si>
  <si>
    <t>Kulový kohout vypouštěcí 1/2"</t>
  </si>
  <si>
    <t>01.37</t>
  </si>
  <si>
    <t>Kulový kohout vypouštěcí 3/4"</t>
  </si>
  <si>
    <t>01.38</t>
  </si>
  <si>
    <t>Kulový kohout 2"</t>
  </si>
  <si>
    <t>01.39</t>
  </si>
  <si>
    <t>Kulový kohout 5/4"</t>
  </si>
  <si>
    <t>01.40</t>
  </si>
  <si>
    <t>Kulový kohout 3/4"</t>
  </si>
  <si>
    <t>01.41</t>
  </si>
  <si>
    <t>01.42</t>
  </si>
  <si>
    <t>01.43</t>
  </si>
  <si>
    <t>Zpětná klapka těžká 5/4"</t>
  </si>
  <si>
    <t>01.44</t>
  </si>
  <si>
    <t>Zpětná klapka těžká 3/4"</t>
  </si>
  <si>
    <t>01.45</t>
  </si>
  <si>
    <t>Zpětná klapka těžká 2"</t>
  </si>
  <si>
    <t>01.46</t>
  </si>
  <si>
    <t>POJISTNÝ VENTIL 3/4", 600 kPa</t>
  </si>
  <si>
    <t>01.47</t>
  </si>
  <si>
    <t>Odvzdušňovací ventil</t>
  </si>
  <si>
    <t>01.48</t>
  </si>
  <si>
    <t>VODOMĚR 1,5 m3/h</t>
  </si>
  <si>
    <t>01.49</t>
  </si>
  <si>
    <t>Ocelové potrubí DN80 + fitinky , příruby a šroubení + tepelná izolace</t>
  </si>
  <si>
    <t>01.50</t>
  </si>
  <si>
    <t>Ocelové potrubí DN65 + fitinky, příruby a šroubení + tepelná izolace</t>
  </si>
  <si>
    <t>01.51</t>
  </si>
  <si>
    <t>Ocelové potrubí 2" + fitinky a šroubení + tepelná izolace</t>
  </si>
  <si>
    <t>01.52</t>
  </si>
  <si>
    <t>Ocelové potrubí 6/4" + fitinky a šroubení + tepelná izolace</t>
  </si>
  <si>
    <t>01.53</t>
  </si>
  <si>
    <t>Ocelové potrubí 5/4" + fitinky a šroubení + tepelná izolace</t>
  </si>
  <si>
    <t>01.54</t>
  </si>
  <si>
    <t>Trubka z polypropylenu PP-RCT a s kyslíkovou bariérou + fitinky a šroubení + tepelná izolace</t>
  </si>
  <si>
    <t>01.55</t>
  </si>
  <si>
    <t>Trubka z polypropylenu PP-RCT a s kyslíkovou bariérou+ fitinky a šroubení + tepelná izolace</t>
  </si>
  <si>
    <t>01.56</t>
  </si>
  <si>
    <t>01.57</t>
  </si>
  <si>
    <t>01.58</t>
  </si>
  <si>
    <t>Rozdělovač podlahového vytápění 9 vývodů včetně reg. průtokoměrů, ventilových vložek, odvzdušnění, vypouštění, uzavíracích armatur a instalační skříně</t>
  </si>
  <si>
    <t>2106471274</t>
  </si>
  <si>
    <t>01.59</t>
  </si>
  <si>
    <t>Rozdělovač podlahového vytápění 8 vývodů včetně reg. průtokoměrů, ventilových vložek, odvzdušnění, vypouštění, uzavíracích armatur a instalační skříně</t>
  </si>
  <si>
    <t>-391057324</t>
  </si>
  <si>
    <t>01.60</t>
  </si>
  <si>
    <t>Rozdělovač podlahového vytápění 6 vývodů včetně reg. průtokoměrů, ventilových vložek, odvzdušnění, vypouštění, uzavíracích armatur a instalační skříně</t>
  </si>
  <si>
    <t>2084814929</t>
  </si>
  <si>
    <t>01.61</t>
  </si>
  <si>
    <t>Rozdělovač podlahového vytápění 5 vývodů včetně reg. průtokoměrů, ventilových vložek, odvzdušnění, vypouštění, uzavíracích armatur a instalační skříně</t>
  </si>
  <si>
    <t>-1654655753</t>
  </si>
  <si>
    <t>01.62</t>
  </si>
  <si>
    <t>Rozdělovač podlahového vytápění 11 vývodů včetně reg. průtokoměrů, ventilových vložek, odvzdušnění, vypouštění, uzavíracích armatur a instalační skříně</t>
  </si>
  <si>
    <t>-658093494</t>
  </si>
  <si>
    <t>01.63</t>
  </si>
  <si>
    <t>Rozdělovač podlahového vytápění 12 vývodů včetně reg. průtokoměrů, ventilových vložek, odvzdušnění, vypouštění, uzavíracích armatur a instalační skříně</t>
  </si>
  <si>
    <t>-1245632209</t>
  </si>
  <si>
    <t>01.64</t>
  </si>
  <si>
    <t>TERMOELEKTRICKÁ HLAVICE 230V-OTEVŘENO</t>
  </si>
  <si>
    <t>-1079690305</t>
  </si>
  <si>
    <t>01.65</t>
  </si>
  <si>
    <t>Systémová deska tl. 30 mm</t>
  </si>
  <si>
    <t>-584730073</t>
  </si>
  <si>
    <t>01.66</t>
  </si>
  <si>
    <t>Dilatační pás</t>
  </si>
  <si>
    <t>-1635247358</t>
  </si>
  <si>
    <t>01.67</t>
  </si>
  <si>
    <t>Sendvičová trubka PEX-Al-PEX trubka 16x2</t>
  </si>
  <si>
    <t>-568299527</t>
  </si>
  <si>
    <t>01.68</t>
  </si>
  <si>
    <t>Svěrné šroubení pro PEX-Al-PEX trubka 16x2</t>
  </si>
  <si>
    <t>-1303841100</t>
  </si>
  <si>
    <t>01.69</t>
  </si>
  <si>
    <t>Barva</t>
  </si>
  <si>
    <t>01.70</t>
  </si>
  <si>
    <t>Závěsový materiál, konzole pro potrubí</t>
  </si>
  <si>
    <t>01.71</t>
  </si>
  <si>
    <t>Svařovací materiál, brusivo, plyny</t>
  </si>
  <si>
    <t>01.72</t>
  </si>
  <si>
    <t>Tlaková a dilatační zkouška</t>
  </si>
  <si>
    <t>01.73</t>
  </si>
  <si>
    <t>Montáž</t>
  </si>
  <si>
    <t>01.74</t>
  </si>
  <si>
    <t>Revize chladícího zařízení + kniha</t>
  </si>
  <si>
    <t>D.06b - Vzduchotechnika</t>
  </si>
  <si>
    <t>01 - VZT zařízení č.1</t>
  </si>
  <si>
    <t>02 - VZT zařízení č.2</t>
  </si>
  <si>
    <t>03 - VZT zařízení č.3</t>
  </si>
  <si>
    <t>04 - VZT zařízení č.4</t>
  </si>
  <si>
    <t>05 - VZT zařízení č.5</t>
  </si>
  <si>
    <t>06 - Společné položky</t>
  </si>
  <si>
    <t>VZT zařízení č.1</t>
  </si>
  <si>
    <t>Vzduchotechnická jednotka ve venkovním provedení s kanály vedle sebe s výkonem 7.000 m3/h, 300 Pa, vč. integrovaný el. rozvaděč, teplovodní topení, vodní chlazení, deskový rekuperátor, směšovací komora, regulace na CO2 a teplotu, ležaté venkovní provedení jednotky, mrazuvzdorný odvaděč kondenzátu, el. vyhřívání ohřívače a chladiče</t>
  </si>
  <si>
    <t>Tr. čtyřhranná pozink plech 0,63, ztužovaná, 30% tvarovek</t>
  </si>
  <si>
    <t>Výustka 500x150</t>
  </si>
  <si>
    <t>Výustka komfortní 1000x300</t>
  </si>
  <si>
    <t>Tlumič hluku 900x900/1500</t>
  </si>
  <si>
    <t>Tepelná izolace kašírovaná tl. 160 mm</t>
  </si>
  <si>
    <t>Oplechování pozink</t>
  </si>
  <si>
    <t>VZT zařízení č.2</t>
  </si>
  <si>
    <t>Vzduchotechnická jednotka ve venkovním provedení s kanály vedle sebe s výkonem 10.000 m3/h, 300 Pa, vč. integrovaný el. rozvaděč, teplovodní topení, vodní chlazení, deskový rekuperátor, směšovací komora, ležaté venkovní provedení jednotky, mrazuvzdorný odvaděč kondenzátu, el. vyhřívání ohřívače a chladiče</t>
  </si>
  <si>
    <t>SPIRO DN560, BEZBARVÝ LAK, 10% tvarovek</t>
  </si>
  <si>
    <t>Výustka 1000x150</t>
  </si>
  <si>
    <t>Dýza DN315-TERMOSTATICKÁ AUTOMATICKY NAKLÁPĚCÍ</t>
  </si>
  <si>
    <t>Tlumič hluku 900x1100/1500</t>
  </si>
  <si>
    <t>VZT zařízení č.3</t>
  </si>
  <si>
    <t>Vzduchotechnická jednotka ve venkovním provedení s kanály vedle sebe s výkonem 10.000 m3/h 300 Pa, vč. integrovaný el. rozvaděč, teplovodní topení, deskový rekuperátor, ležaté venkovní provedení jednotky, mrazuvzdorný odvaděč kondenzátu, el. vyhřívání ohřívače</t>
  </si>
  <si>
    <t>SPIRO DN125, 25% tvarovek</t>
  </si>
  <si>
    <t>SPIRO DN160, 25% tvarovek</t>
  </si>
  <si>
    <t>SPIRO DN200, 25% tvarovek</t>
  </si>
  <si>
    <t>SPIRO DN250, 25% tvarovek</t>
  </si>
  <si>
    <t>SPIRO DN280, 25% tvarovek</t>
  </si>
  <si>
    <t>Talířový ventil přívodní kovový DN125</t>
  </si>
  <si>
    <t>Talířový ventil přívodní kovový DN160</t>
  </si>
  <si>
    <t>Talířový ventil přívodní kovový DN200</t>
  </si>
  <si>
    <t>Talířový ventil odvodní kovový DN125</t>
  </si>
  <si>
    <t>Talířový ventil odvodní kovový DN160</t>
  </si>
  <si>
    <t>Talířový ventil odvodní kovový DN200</t>
  </si>
  <si>
    <t>Stěnová mřížka s rámečkem 12.5 200x600 R1</t>
  </si>
  <si>
    <t>Stěnová mřížka s rámečkem 12.5 500x200</t>
  </si>
  <si>
    <t>Regulátor variabilního průtoku DN200 se servopohonem 0-10V</t>
  </si>
  <si>
    <t>Regulátor variabilního průtoku DN160 se servopohonem 0-10V</t>
  </si>
  <si>
    <t>Regulátor variabilního průtoku DN125 se servopohonem 0-10V</t>
  </si>
  <si>
    <t>Regulátor variabilního průtoku DN100 se servopohonem 0-10V</t>
  </si>
  <si>
    <t>Protipožární talířový ventil odvodní DN125</t>
  </si>
  <si>
    <t>VZT zařízení č.4</t>
  </si>
  <si>
    <t>Vzduchotechnická jednotka ve vnitřním provedení, podstropní, výkon 2000 m3/h , 280 Pa, vodní topení a chlazení, včetně tlumičů hluku na přívodu a odvodu</t>
  </si>
  <si>
    <t>Tepelná izolace kašírovaná tl. 80 mm</t>
  </si>
  <si>
    <t>PŽ 400x435 POZINK</t>
  </si>
  <si>
    <t>Tr. čtyřhranná pozink plech 0,63, ztužovaná, 60% tvarovek</t>
  </si>
  <si>
    <t>SPIRO DN200, 100% tvarovek</t>
  </si>
  <si>
    <t>VYÚSTKA JEDNOŘADÁ R1, hliníková, 900x200, 1000 m3/h</t>
  </si>
  <si>
    <t>Dýza termostaticky stavitelná DN315, 900 m3/h</t>
  </si>
  <si>
    <t>Talířový ventil přívodní kovový DN125 včetně nátrubku</t>
  </si>
  <si>
    <t>Regulační klapka těsná 250x250.45</t>
  </si>
  <si>
    <t>VZT zařízení č.5</t>
  </si>
  <si>
    <t>Radiální ventilátor kovový do potrubí 750 m3/h, 200 Pa</t>
  </si>
  <si>
    <t>SPIRO DN200, 15% tvarovek</t>
  </si>
  <si>
    <t>Výfuková hlavice DN200</t>
  </si>
  <si>
    <t>Ochranné kovové síto s kroužkem DN200</t>
  </si>
  <si>
    <t>Parotěsná tepelná izolace kaučuková tl. 20 mm</t>
  </si>
  <si>
    <t>06</t>
  </si>
  <si>
    <t>Společné položky</t>
  </si>
  <si>
    <t>06.01</t>
  </si>
  <si>
    <t>06.02</t>
  </si>
  <si>
    <t>Tmel, těsnění, odvodnění</t>
  </si>
  <si>
    <t>06.03</t>
  </si>
  <si>
    <t>Zkouška zařízení</t>
  </si>
  <si>
    <t>06.04</t>
  </si>
  <si>
    <t>Montáž + šéfmontáž</t>
  </si>
  <si>
    <t>D.07 - Elektroinstalace - silnoproud</t>
  </si>
  <si>
    <t>01 - Rozvaděče</t>
  </si>
  <si>
    <t>02 - Svítidla</t>
  </si>
  <si>
    <t>03 - Nouzová svítidla</t>
  </si>
  <si>
    <t>04 - Řízení osvětlení</t>
  </si>
  <si>
    <t>05 - Elektroinstalační materiál</t>
  </si>
  <si>
    <t>06 - Drobné zednícké přípomoci</t>
  </si>
  <si>
    <t>07 - Uzemnění</t>
  </si>
  <si>
    <t>08 - LPS</t>
  </si>
  <si>
    <t>09 - Otevírání oken</t>
  </si>
  <si>
    <t>10 - Ostaní náklady</t>
  </si>
  <si>
    <t>Rozvaděče</t>
  </si>
  <si>
    <t>Rozváděč +RO</t>
  </si>
  <si>
    <t>Rozváděč +RH</t>
  </si>
  <si>
    <t>Rozváděč +R1 bar</t>
  </si>
  <si>
    <t>Rozváděč +RPO</t>
  </si>
  <si>
    <t>Svítidla</t>
  </si>
  <si>
    <t>Svítidlo typu S01, vč. montáže a zapojení</t>
  </si>
  <si>
    <t>Poznámka k položce:_x000D_
S01</t>
  </si>
  <si>
    <t>Svítidlo typu S02, vč. montáže a zapojení</t>
  </si>
  <si>
    <t>Poznámka k položce:_x000D_
S02</t>
  </si>
  <si>
    <t>Svítidlo typu S03, vč. montáže a zapojení</t>
  </si>
  <si>
    <t>Poznámka k položce:_x000D_
S03</t>
  </si>
  <si>
    <t>Svítidlo typu S04, vč. montáže a zapojení</t>
  </si>
  <si>
    <t>Poznámka k položce:_x000D_
S04</t>
  </si>
  <si>
    <t>Svítidlo typu S05, vč. montáže a zapojení</t>
  </si>
  <si>
    <t>Poznámka k položce:_x000D_
S05</t>
  </si>
  <si>
    <t>Svítidlo typu S06, vč. montáže a zapojení</t>
  </si>
  <si>
    <t>Poznámka k položce:_x000D_
S06</t>
  </si>
  <si>
    <t>Svítidlo typu S07, vč. montáže a zapojení</t>
  </si>
  <si>
    <t>Poznámka k položce:_x000D_
S07</t>
  </si>
  <si>
    <t>Svítidlo typu S08, vč. montáže a zapojení</t>
  </si>
  <si>
    <t>Poznámka k položce:_x000D_
S08</t>
  </si>
  <si>
    <t>Svítidlo typu S10, vč. montáže a zapojení</t>
  </si>
  <si>
    <t>Poznámka k položce:_x000D_
S10</t>
  </si>
  <si>
    <t>Svítidlo typu S11, vč. montáže a zapojení</t>
  </si>
  <si>
    <t>Poznámka k položce:_x000D_
S11</t>
  </si>
  <si>
    <t>Svítidlo typu S12, vč. montáže a zapojení</t>
  </si>
  <si>
    <t>Poznámka k položce:_x000D_
S12</t>
  </si>
  <si>
    <t>Svítidlo typu S13, vč. montáže a zapojení</t>
  </si>
  <si>
    <t>Poznámka k položce:_x000D_
S13</t>
  </si>
  <si>
    <t>Sestava LED pásek 20 W/ m, Al profil, difuzor, DALI driver, kabely, délka průměrně 2 m</t>
  </si>
  <si>
    <t>Sestava LED pásek 20 W/ m, do zábradlí, DALI driver, kabely, délka průměrně 5 m</t>
  </si>
  <si>
    <t>Sestava LED pásek, venkovní nad vstupní dveře, driver kabely, délka 3 m</t>
  </si>
  <si>
    <t>Nouzová svítidla</t>
  </si>
  <si>
    <t>Svítidlo nouzové typu N1, vč. montáže a zapojení</t>
  </si>
  <si>
    <t>Poznámka k položce:_x000D_
N1</t>
  </si>
  <si>
    <t>Svítidlo nouzové typu N2, vč. montáže a zapojení</t>
  </si>
  <si>
    <t>Poznámka k položce:_x000D_
N2</t>
  </si>
  <si>
    <t>Svítidlo nouzové typu N3, vč. montáže a zapojení</t>
  </si>
  <si>
    <t>Poznámka k položce:_x000D_
N3</t>
  </si>
  <si>
    <t>Svítidlo nouzové typu N4, vč. montáže a zapojení</t>
  </si>
  <si>
    <t>Poznámka k položce:_x000D_
N4</t>
  </si>
  <si>
    <t>Svítidlo nouzové typu N5, vč. montáže a zapojení</t>
  </si>
  <si>
    <t>Poznámka k položce:_x000D_
N5</t>
  </si>
  <si>
    <t>Svítidlo nouzové typu N6, vč. montáže a zapojení</t>
  </si>
  <si>
    <t>Poznámka k položce:_x000D_
N6</t>
  </si>
  <si>
    <t>Svítidlo nouzové typu N7, vč. montáže a zapojení</t>
  </si>
  <si>
    <t>Poznámka k položce:_x000D_
N7</t>
  </si>
  <si>
    <t>Svítidlo nouzové typu P1, vč. montáže, zapojení a piktogramu</t>
  </si>
  <si>
    <t>Poznámka k položce:_x000D_
P1</t>
  </si>
  <si>
    <t>Svítidlo nouzové typu P2, vč. montáže, zapojení a piktogramu</t>
  </si>
  <si>
    <t>Poznámka k položce:_x000D_
P2</t>
  </si>
  <si>
    <t>Svítidlo nouzové typu P3, vč. montáže, zapojení a piktogramu</t>
  </si>
  <si>
    <t>Poznámka k položce:_x000D_
P3</t>
  </si>
  <si>
    <t>Svítidlo nouzové typu P4, vč. montáže, zapojení a piktogramu</t>
  </si>
  <si>
    <t>Poznámka k položce:_x000D_
P4</t>
  </si>
  <si>
    <t>LPS/12 – 12 okruhů, okruh monitoring 45Ah/1hod</t>
  </si>
  <si>
    <t>senzor výpadku fáze</t>
  </si>
  <si>
    <t>nastavení, programování a oživení stanice nouzového osvětlení</t>
  </si>
  <si>
    <t>Řízení osvětlení</t>
  </si>
  <si>
    <t>DALI repeater</t>
  </si>
  <si>
    <t>Poznámka k položce:_x000D_
405</t>
  </si>
  <si>
    <t>Řídící jednotka sběrnice DALI</t>
  </si>
  <si>
    <t>Poznámka k položce:_x000D_
910</t>
  </si>
  <si>
    <t>Relé modul</t>
  </si>
  <si>
    <t>Poznámka k položce:_x000D_
498</t>
  </si>
  <si>
    <t>Modul 7 tlačítek</t>
  </si>
  <si>
    <t>Poznámka k položce:_x000D_
135W</t>
  </si>
  <si>
    <t>Modul 8 tlačítek</t>
  </si>
  <si>
    <t>Poznámka k položce:_x000D_
136W</t>
  </si>
  <si>
    <t>Rámeček 1 modul bílý plast</t>
  </si>
  <si>
    <t>Poznámka k položce:_x000D_
230S</t>
  </si>
  <si>
    <t>PIR senzor</t>
  </si>
  <si>
    <t>Poznámka k položce:_x000D_
311</t>
  </si>
  <si>
    <t>High Bay PIR</t>
  </si>
  <si>
    <t>Poznámka k položce:_x000D_
317</t>
  </si>
  <si>
    <t>DALI external senzor</t>
  </si>
  <si>
    <t>Poznámka k položce:_x000D_
329</t>
  </si>
  <si>
    <t>Mini vstup. Jednotka</t>
  </si>
  <si>
    <t>Poznámka k položce:_x000D_
444</t>
  </si>
  <si>
    <t>Vstup. j. 0-10V</t>
  </si>
  <si>
    <t>Poznámka k položce:_x000D_
942</t>
  </si>
  <si>
    <t>04.12</t>
  </si>
  <si>
    <t>Switch konfigurovatelný</t>
  </si>
  <si>
    <t>Poznámka k položce:_x000D_
Switch 8p.</t>
  </si>
  <si>
    <t>04.13</t>
  </si>
  <si>
    <t>Rozváděč regulace DNA vybavený 120TE, 8 tlačítek</t>
  </si>
  <si>
    <t>Poznámka k položce:_x000D_
R DNA 120 PB</t>
  </si>
  <si>
    <t>04.14</t>
  </si>
  <si>
    <t>Industrial PC, montáž do rozváděče na DIN lištu, RS485</t>
  </si>
  <si>
    <t>Poznámka k položce:_x000D_
WEB server 20-DIN</t>
  </si>
  <si>
    <t>04.15</t>
  </si>
  <si>
    <t>Licence vizualizace pro 5 routerů</t>
  </si>
  <si>
    <t>Poznámka k položce:_x000D_
Vizual 5H</t>
  </si>
  <si>
    <t>04.16</t>
  </si>
  <si>
    <t>Montáž komponentů a zapojení DALI okruhů do rozv.</t>
  </si>
  <si>
    <t>Poznámka k položce:_x000D_
Instalace</t>
  </si>
  <si>
    <t>04.17</t>
  </si>
  <si>
    <t>Nastavení systému včetně zaškolení obsluhy a dopravy</t>
  </si>
  <si>
    <t>Poznámka k položce:_x000D_
Programování</t>
  </si>
  <si>
    <t>04.18</t>
  </si>
  <si>
    <t>Tvorba vizualizace dle přání zákazníka</t>
  </si>
  <si>
    <t>Poznámka k položce:_x000D_
Vizualizace</t>
  </si>
  <si>
    <t>Elektroinstalační materiál</t>
  </si>
  <si>
    <t>Elektromontážní trubka ohebná 16mm</t>
  </si>
  <si>
    <t>Elektromontážní trubka ohebná 25mm</t>
  </si>
  <si>
    <t>Elektromontážní trubka ohebná 32mm</t>
  </si>
  <si>
    <t>Elektromontážní trubka tuhá 16mm včetně spojek a příchytek</t>
  </si>
  <si>
    <t>Elektromontážní trubka tuhá 25mm včetně spojek a příchytek</t>
  </si>
  <si>
    <t>Elektromontážní trubka tuhá 32mm včetně spojek a příchytek</t>
  </si>
  <si>
    <t>Skříň nouzového vypnutí - Central Stop, Total Stop</t>
  </si>
  <si>
    <t>Kabel 1CXKH-V 3x1,5 pro Central a Total stop</t>
  </si>
  <si>
    <t>Kabelová trasa požárně odolná - kabelové příchytky dvojité, po 30 cm, včetně vrutu</t>
  </si>
  <si>
    <t>Kabelový drátěný žlab 200/50 pozinkovaný, kompletní, vč. uchycovacího materiálu</t>
  </si>
  <si>
    <t>Kabelový drátěný žlab 100/50 pozinkovaný, kompletní, vč. uchycovacího materiálu</t>
  </si>
  <si>
    <t>05.12</t>
  </si>
  <si>
    <t>Kabelový drátěný žlab 50/50 pozinkovaný, kompletní, vč. uchycovacího materiálu</t>
  </si>
  <si>
    <t>05.13</t>
  </si>
  <si>
    <t>Kabelová příchytka, včetně hmoždinky a vrutu</t>
  </si>
  <si>
    <t>05.14</t>
  </si>
  <si>
    <t>C profil 40x40x2,5</t>
  </si>
  <si>
    <t>05.15</t>
  </si>
  <si>
    <t>Tyč závitová M8</t>
  </si>
  <si>
    <t>05.16</t>
  </si>
  <si>
    <t>Uchycení závitové tyče ke stropu (trapézový úchyt, nosníková c svorka apod.)</t>
  </si>
  <si>
    <t>05.17</t>
  </si>
  <si>
    <t>Ekvipotenciální přípojnice</t>
  </si>
  <si>
    <t>05.18</t>
  </si>
  <si>
    <t>Přístrojová krabice, univerzální krabice pod omítku</t>
  </si>
  <si>
    <t>05.19</t>
  </si>
  <si>
    <t>Krabice odbočná, vč. svorek a zapojení</t>
  </si>
  <si>
    <t>05.20</t>
  </si>
  <si>
    <t>Sestava podlahové krabice pro mokrý úklid, obsahující přístrojovou krabici, přístrojové jednotky, kazetu pro tubus, tubus s krycí deskou, modulární nosiče pro 45 moduly, silové a datové zásuvky v modulu 45</t>
  </si>
  <si>
    <t>05.21</t>
  </si>
  <si>
    <t>Sestava podlahové krabice protahovací pro mokrý úklid, obsahující kazetu pro tubus, tubus s krycí deskou</t>
  </si>
  <si>
    <t>05.22</t>
  </si>
  <si>
    <t>Podlahový kanál 250x38x2000mm, kompletní včetně příslušenství</t>
  </si>
  <si>
    <t>05.23</t>
  </si>
  <si>
    <t>Vypínač č.1, kompletní, vč. rámečku</t>
  </si>
  <si>
    <t>05.24</t>
  </si>
  <si>
    <t>Vypínač č.5, kompletní, vč. zámečku</t>
  </si>
  <si>
    <t>05.25</t>
  </si>
  <si>
    <t>Vypínač č.6, kompletní, vč. rámečku</t>
  </si>
  <si>
    <t>05.26</t>
  </si>
  <si>
    <t>Vypínač č.1, kompletní, IP44</t>
  </si>
  <si>
    <t>05.27</t>
  </si>
  <si>
    <t>Zásuvka 230V/16A, vč. rámečku</t>
  </si>
  <si>
    <t>05.28</t>
  </si>
  <si>
    <t>Zásuvka 230V/16A, IP44</t>
  </si>
  <si>
    <t>05.29</t>
  </si>
  <si>
    <t>Zásuvka 400V/16A, IP44</t>
  </si>
  <si>
    <t>05.30</t>
  </si>
  <si>
    <t>Pohybový senzor 270st, IP44</t>
  </si>
  <si>
    <t>05.31</t>
  </si>
  <si>
    <t>1-CXKH-R b2cas1d0 5x25, pevně</t>
  </si>
  <si>
    <t>05.32</t>
  </si>
  <si>
    <t>CXKH-R b2cas1d0 5x16, pevně</t>
  </si>
  <si>
    <t>05.33</t>
  </si>
  <si>
    <t>CXKH-R b2cas1d0 5x4, pevně</t>
  </si>
  <si>
    <t>05.34</t>
  </si>
  <si>
    <t>CXKH-R b2cas1d0 5x2,5, pevně</t>
  </si>
  <si>
    <t>05.35</t>
  </si>
  <si>
    <t>CXKH-R b2cas1d0 5x1,5, pevně</t>
  </si>
  <si>
    <t>05.36</t>
  </si>
  <si>
    <t>CXKH-R b2cas1d0 3x2,5, pevně</t>
  </si>
  <si>
    <t>05.37</t>
  </si>
  <si>
    <t>CXKH-R b2cas1d0 3x1,5, pevně</t>
  </si>
  <si>
    <t>05.38</t>
  </si>
  <si>
    <t>CXKH-R b2cas1d0 2x1,5, pevně</t>
  </si>
  <si>
    <t>05.39</t>
  </si>
  <si>
    <t>H07V-K 1x25 mm2, pevně</t>
  </si>
  <si>
    <t>05.40</t>
  </si>
  <si>
    <t>H07V-K 1x16 mm2, pevně</t>
  </si>
  <si>
    <t>05.41</t>
  </si>
  <si>
    <t>H07V-K 1x6 mm2, pevně</t>
  </si>
  <si>
    <t>05.42</t>
  </si>
  <si>
    <t>H07V-K 1x4 mm2, pevně</t>
  </si>
  <si>
    <t>05.43</t>
  </si>
  <si>
    <t>Kabel 1CXKH-V 3x1,5 pro NO</t>
  </si>
  <si>
    <t>05.44</t>
  </si>
  <si>
    <t>05.45</t>
  </si>
  <si>
    <t>Kabelová trasa požárně odolná - kabelové závěsy, po 60 cm, včetně vrutu</t>
  </si>
  <si>
    <t>05.46</t>
  </si>
  <si>
    <t>Odbočná krabice - požárně odolná, vč. svorek a zapojení</t>
  </si>
  <si>
    <t>05.47</t>
  </si>
  <si>
    <t>Ukončení vodičů v rozváděčích</t>
  </si>
  <si>
    <t>05.48</t>
  </si>
  <si>
    <t>Certifikované utěsnění kabelových prostupů dle ČSN 33 2000-5-52 ed. 2, čl. 527.2</t>
  </si>
  <si>
    <t>05.49</t>
  </si>
  <si>
    <t>Kabelové štítky</t>
  </si>
  <si>
    <t>Drobné zednícké přípomoci</t>
  </si>
  <si>
    <t>Sekání otvoru pro přístrojové krabice do cihlového zdiva – bez zapravení</t>
  </si>
  <si>
    <t>Sekání drážky do cihlového zdiva</t>
  </si>
  <si>
    <t>Zhotovení prostupů stavebními konstrukcemi</t>
  </si>
  <si>
    <t>07</t>
  </si>
  <si>
    <t>Uzemnění</t>
  </si>
  <si>
    <t>07.01</t>
  </si>
  <si>
    <t>Základový zemnič 30x4mm</t>
  </si>
  <si>
    <t>07.02</t>
  </si>
  <si>
    <t>Svorka pásek-pásek v dvojitém provedení</t>
  </si>
  <si>
    <t>07.03</t>
  </si>
  <si>
    <t>Antikorozní ochrana spojů</t>
  </si>
  <si>
    <t>07.04</t>
  </si>
  <si>
    <t>Propojení na uzemnění VO</t>
  </si>
  <si>
    <t>07.05</t>
  </si>
  <si>
    <t>Měření zemního odporu</t>
  </si>
  <si>
    <t>07.06</t>
  </si>
  <si>
    <t>Chodníková krabice se zkušební svorkou</t>
  </si>
  <si>
    <t>07.07</t>
  </si>
  <si>
    <t>Vodotěsná tlaková průchodka</t>
  </si>
  <si>
    <t>07.08</t>
  </si>
  <si>
    <t>Provedení spojů na armovací oceli</t>
  </si>
  <si>
    <t>07.09</t>
  </si>
  <si>
    <t>Provedení a připojení uzemňovacích přívodů armování bílé vany</t>
  </si>
  <si>
    <t>07.10</t>
  </si>
  <si>
    <t>Provedení a připojení uzemňovacích přívodů pro zkušební svorky a +MET</t>
  </si>
  <si>
    <t>07.11</t>
  </si>
  <si>
    <t>Drát FeZn pr. 10 mm</t>
  </si>
  <si>
    <t>08</t>
  </si>
  <si>
    <t>LPS</t>
  </si>
  <si>
    <t>08.01</t>
  </si>
  <si>
    <t>Drát AlMgSi pr. 8 mm</t>
  </si>
  <si>
    <t>08.02</t>
  </si>
  <si>
    <t>Jímací tyč, 1 m izolant (km 0,7) + 1,5 m Al pr. 16/10 mm, celková délka 2,5 m, vč. Svorky, 2x betonová zátěž, podložka, spojka 16/ 16 mm</t>
  </si>
  <si>
    <t>08.03</t>
  </si>
  <si>
    <t>Sestava jímacího stožáru pro izolovaný kabelový svod, 3100 mm</t>
  </si>
  <si>
    <t>08.04</t>
  </si>
  <si>
    <t>Vodič s vysokonapěťovou izolací</t>
  </si>
  <si>
    <t>08.05</t>
  </si>
  <si>
    <t>Zakončení vodičů VN, vč. svorek</t>
  </si>
  <si>
    <t>08.06</t>
  </si>
  <si>
    <t>Sestava betonové zátěže, podpěry 60 cm (km 0,7), držáku vedení</t>
  </si>
  <si>
    <t>08.07</t>
  </si>
  <si>
    <t>Sestava betonové zátěže, podpěry 100 cm (km 0,7), držáku vedení</t>
  </si>
  <si>
    <t>08.08</t>
  </si>
  <si>
    <t>Svorka na atiku</t>
  </si>
  <si>
    <t>08.09</t>
  </si>
  <si>
    <t>Drobný materiál a svorky - LPS</t>
  </si>
  <si>
    <t>09</t>
  </si>
  <si>
    <t>Otevírání oken</t>
  </si>
  <si>
    <t>09.01</t>
  </si>
  <si>
    <t>Motorcontroller pro 12 pohonů včetně dodávky a montáže pohonů motorického otevírání oken (každá otevíravá část vlastní pohon)</t>
  </si>
  <si>
    <t>09.02</t>
  </si>
  <si>
    <t>Napájecí zdroj</t>
  </si>
  <si>
    <t>09.03</t>
  </si>
  <si>
    <t>Kabeláž systému</t>
  </si>
  <si>
    <t>09.04</t>
  </si>
  <si>
    <t>Integrace do MaR</t>
  </si>
  <si>
    <t>09.05</t>
  </si>
  <si>
    <t>Propojení, oživení</t>
  </si>
  <si>
    <t>09.06</t>
  </si>
  <si>
    <t>Programování systému</t>
  </si>
  <si>
    <t>Ostaní náklady</t>
  </si>
  <si>
    <t>10.01</t>
  </si>
  <si>
    <t>Podružný materiál</t>
  </si>
  <si>
    <t>10.02</t>
  </si>
  <si>
    <t>Montážní mechanismy, plošiny</t>
  </si>
  <si>
    <t>10.03</t>
  </si>
  <si>
    <t>Doprava</t>
  </si>
  <si>
    <t>10.04</t>
  </si>
  <si>
    <t>Revize</t>
  </si>
  <si>
    <t>10.05</t>
  </si>
  <si>
    <t>Vypracování provozního předpisu</t>
  </si>
  <si>
    <t>10.06</t>
  </si>
  <si>
    <t>Uvedení do provozu</t>
  </si>
  <si>
    <t>D.08 - Elektroinstalace - slaboproud</t>
  </si>
  <si>
    <t>01 - Rozhlas</t>
  </si>
  <si>
    <t>02 - Elektrická požární signalizace EPS</t>
  </si>
  <si>
    <t>03 - Jednotný čas</t>
  </si>
  <si>
    <t>04 - Společná televizní anténa STA</t>
  </si>
  <si>
    <t>05 - Poplachový zabezpečovací a tísňový systém PZTS</t>
  </si>
  <si>
    <t>06 - Signalizace z WC invalidů</t>
  </si>
  <si>
    <t>07 - Kamerový systém CCTV</t>
  </si>
  <si>
    <t>08 - Strukturovaná kabeláž</t>
  </si>
  <si>
    <t>Rozhlas</t>
  </si>
  <si>
    <t>742 41-0141</t>
  </si>
  <si>
    <t>Montáž digitální audio matice</t>
  </si>
  <si>
    <t>Digitální DSP audio matice 12x8 pro zónové ozvučení, 6x symetrický vstup Mic/Line, 6x vstup Line, 1x digitální stereofonní vstup SPDIF, 1x sběrnice pro připojení až 120 systémových mikrofonních stanic, 8x výstup Line, 1x digitální výstup SPDIF, slot pro instalaci volitelné karty rozšíření obsahující paměť pro záznam a spouštění 8 přednahraných zvukových zpráv, 8 logických vstupů s možností binárního (hodnoty 0-1) nebo analogového režimu (napětí 0-10V), 8 logických výstupů a digitální zpoždění signálu pro audio výstupy. Možnost řízení externích zařízení přes 2 porty RS232 + řiditelnost z externích zařízení přes separátní port RS232, možnost naprogramování uživatelských maker pro manuální i automatické spouštění systémových akcí, integrovaný kalendář s časovačem, možnost řízení z volitelných nástěnných ovládacích panelů. Frekvenční rozsah 20Hz-30kHz, odstup S/N &gt;100dB, odstup mezi kanály &gt;95dB, harmonické zkreslení &lt;0,005%.</t>
  </si>
  <si>
    <t>742 41-0101</t>
  </si>
  <si>
    <t>Montáž stanice hlasatele</t>
  </si>
  <si>
    <t>Digitální mikrofonní stanice pro hlášení, 12 tlačítek</t>
  </si>
  <si>
    <t>Montáž přípojného audiopanelu nebo ovládacího panelu</t>
  </si>
  <si>
    <t>Programovatelný nástěnný ovládací panel, podsvětlený alfanumerický LCD displej 2x12 znaků, 4 ovládací tlačítka, připojení pomocí 2žilového vedení</t>
  </si>
  <si>
    <t>Aktivní přípojný audio panel, 2 mixované audio vstupy, 1x symetrický vstup Mic s konektorem XLR pro dynamický mikrofon + 1x stereo vstup Line s konektory RCA, nezávislá regulace úrovně pro oba vstupy, galvanicky oddělený symetrický výstup, napájení panelu phantomovým napětím 18-48V po mikrofonním kabelu, nevyžaduje externí napájecí zdroj</t>
  </si>
  <si>
    <t>742 41-0001</t>
  </si>
  <si>
    <t>Montáž zesilovače</t>
  </si>
  <si>
    <t>Jednotka digitálních výkonových zesilovačů 4x500W @ 100V, vysoká účinnost &gt; 80% a minimalizované tepelné ztráty díky topologii Class D, technologie Direct-Drive pro plnohodnotné výstupní napětí 100V bez výstupních transformátorů, nezávislé napájecí zdroje pro všechny výkonové stupně, 2HU</t>
  </si>
  <si>
    <t>Výkonový zesilovač 4x240W @ 100V-4Ohm, možnost můstkového zapojení 2x480W @ 100V-8Ohm, digitální topologie Class-D s vysokou účinností přes 80%, spínaný zdroj, ochranný procesor APC, vestavěný ventilátor aktivovaný ochranným obvodem zesilovače - běžný provoz s pasivním chlazením bez ventilátoru pro maximálně tichý chod, 2HU</t>
  </si>
  <si>
    <t>742 41-0051</t>
  </si>
  <si>
    <t>Montáž hudebního přehrávače</t>
  </si>
  <si>
    <t>Síťový hudební přehrávač internetových rádií, FM rádií, hudby ze síťových zařízení i lokální hudby z USB flash disku. Podporuje formáty MP3, WMA, FLAC i WAV, FM tuner s podporou RDS. LAN port, WiFi 2,4 / 5 GHz, USB port pro flash disky s kapacitou až 128GB, audio výstup analogový stereo RCA + digitální optický SPDIF, IR dálkové ovládání. Možnost přehrávání hudby z mobilního telefonu / tabletu přes WiFi a ovládání prostřednictvím bezplatné aplikace. LAN port umožňuje plnohodnotnou integraci přehrávače do komplexních AV systémů s možností externího ovládání prostřednictvím řídicích příkazů TCP/IP</t>
  </si>
  <si>
    <t>Montáž přijímače bezdrátových mikrofonů</t>
  </si>
  <si>
    <t>Modulární přijímač bezdrátových mikrofonů pro instalaci 1-2 zásuvných modulů tuneru, možnost současného provozu se dvěma nezávislými vysílači, diverzitní systém, možnost připojení externích antén, anténní výstup pro možnost kaskádového zapojení 2 jednotek přijímače bezdrátových mikrofonů bez anténního distributoru, možnost plně odděleného provozu obou vysílačů s nezávislými audio výstupy + separátní mix audio vstup a výstup pro možnost kaskádového zapojení 2 jednotek přijímače bezdrátových mikrofonů na společnou audio sběrnici</t>
  </si>
  <si>
    <t>Montáž modulu tuneru do přijímače bezdrátových mikrofonů</t>
  </si>
  <si>
    <t>Modul tuneru pro přijímač bezdrátových mikrofonů, diverzitní systém, 16 volitelných kanálů v pásmu 578-605MHz</t>
  </si>
  <si>
    <t>Ruční bezdrátový elektretový mikrofon, směrový, 64 volitelných kanálů v pásmu 578-605MHz, vypínač, 2x LED kontrolka zapnutí a stavu baterie + přenos informace o stavu baterie do přijímače, napájení z 1ks běžné alkalické AA baterie s dobou provozu 10 hodin nebo z originálního akumulátoru s dobou provozu 13 hodin. Možnost dobíjení akumulátorů originálním nabíječem přímo ve vysílači bez nutnosti jejich vyjmutí.</t>
  </si>
  <si>
    <t>Kapesní vysílač bezdrátového mikrofonu, 64 volitelných kanálů v pásmu 578-605MHz, vypínač, 2x LED, regulace výstupní úrovně, přenos informace o stavu baterie do přijímače, napájení z 1ks běžné alkalické AA baterie s dobou provozu 10 hodin nebo z originálního akumulátoru s dobou provozu 13 hodin. Možnost dobíjení akumulátorů originálním nabíječem přímo ve vysílači bez nutnosti jejich vyjmutí.</t>
  </si>
  <si>
    <t>Náhlavní mikrofon směrový</t>
  </si>
  <si>
    <t>Montáž nástěnné dipólové antény</t>
  </si>
  <si>
    <t>Aktivní nástěnná dipólová anténa s předzesilovačem, nastavitelný atenuátor pro omezení interferencí a rušení</t>
  </si>
  <si>
    <t>Nabíjecí AA akumulátory pro bezdrátové systémy, 2ks</t>
  </si>
  <si>
    <t>Nabíječ akumulátorů pro bezdrátové systémy, možnost nabíjení akumulátorů přímo ve vysílači bez nutnosti jejich vyjmutí, pro max. 2 vysílače</t>
  </si>
  <si>
    <t>Napájecí adaptér pro nabíječ akumulátorů</t>
  </si>
  <si>
    <t>Montáž 19" montážních úchytů</t>
  </si>
  <si>
    <t>19" montážní úchyt pro 2 přijímače bezdrátových mikrofonů</t>
  </si>
  <si>
    <t>Montáž 2 pásmového reprosystému</t>
  </si>
  <si>
    <t>Vysoce výkonný 2pásmový reprosystém 200W @ 100V, vysoká citlivost 100dB @ 1W/1m, max. SPL 123dB @ 1m, frekvenční rozsah 50-20000Hz, osazení 2x10" koax. woofer, i pro venkovní instalaci, celokovový, vč. mont. konzoly, černý, provedení odolné proti úderu míčem s certifikací dle DIN18032-3, dodávka vč. pásoviny pro zavěšení</t>
  </si>
  <si>
    <t>742 41-0061</t>
  </si>
  <si>
    <t>Montáž podhledového reproduktoru</t>
  </si>
  <si>
    <t>Stropní reproduktor 6", 6W @ 100V, citlivost 93dB @ 1W/1m, frekvenční rozsah 45Hz-20kHz, celokovové provedení, protiprachová ochrana, stiskací svorkovnice pro snadné připojení reproduktoru bez šroubování, 230x79mm, bílý</t>
  </si>
  <si>
    <t>2pásmový koaxiální stropní reproduktor 6,5"+1", 60W @ 16 Ohm / 6W @ 100V, citlivost 86dB @ 1W/1m, frekvenční rozsah 60Hz-20kHz, polypropylenová membrána, hliníková krycí mřížka, ABS rámeček, vhodný i do prostředí se zvýšenou vlhkostí, protiprachová ochrana, svorkovnice QuickFix pro snadné připojení reproduktoru bez šroubování, odnímatelné logo, montážní hloubka pouze 75mm, bílý</t>
  </si>
  <si>
    <t>Výchozí HW / SW konfigurace, sada propojovacích kabelů + schematický návod k zapojení pro komponenty do racku</t>
  </si>
  <si>
    <t>742 12-1001</t>
  </si>
  <si>
    <t>Montáž sdělovacího kabelu do 15 žil</t>
  </si>
  <si>
    <t>CYKY 2x1,5 - kabel napájecí</t>
  </si>
  <si>
    <t>U/UTP 4x2x0,5 CAT.6 - kabel komunikační, LSZH</t>
  </si>
  <si>
    <t>RG-11/U - koaxiální kabel, průměr pláště 10,3mm,</t>
  </si>
  <si>
    <t>742 11-0011</t>
  </si>
  <si>
    <t>Montáž elektroinstalační plastové tuhé trubky uložené na příchytkách</t>
  </si>
  <si>
    <t>Elektroinstalační pevná trubka 25mm, samozhášivá, nízká mechanická odolnost, vč. příchytek a tvarovek</t>
  </si>
  <si>
    <t>742 11-0001</t>
  </si>
  <si>
    <t>Montáž elektroinstalační plastové ohebné trubky uložené pod omítkou vč. zasekání</t>
  </si>
  <si>
    <t>Elektroinstalační ohebná trubka 23mm, samozhášivá, nízká mechanická odolnost</t>
  </si>
  <si>
    <t>742 11-1001</t>
  </si>
  <si>
    <t>Montáž příchytek pro kabely vč. šroubu a hmoždinky</t>
  </si>
  <si>
    <t>Příchytka jednostranná pro kabely průměru 8mm, kovová</t>
  </si>
  <si>
    <t>Montáž svazkového držáku pro 15 kabelů</t>
  </si>
  <si>
    <t>Svazkový držák Grip 15x NYM3x1,5</t>
  </si>
  <si>
    <t>742 11-0501</t>
  </si>
  <si>
    <t>Montáž elektroinstalační krabice s víčkem, kruhové</t>
  </si>
  <si>
    <t>KU68 - krabice rozvodná univerzální pod omítku</t>
  </si>
  <si>
    <t>742 41-0201</t>
  </si>
  <si>
    <t>Nastavení a oživení rozhlasové ústředny</t>
  </si>
  <si>
    <t>Zkušební provoz</t>
  </si>
  <si>
    <t>Ostatní montážní materiál - zahrnuje dodávku veškerého dalšího instalačního materiálu nutného k zajištění plné funkčnosti a splnění všech norem uvedených v technické zprávě a jeho řádné předání objednateli (vruty, hmoždinky, stahovací pásky, sádra apod.)</t>
  </si>
  <si>
    <t>Stavební přípomoci - Cena zahrnuje komplexní náklady na tyto drobné stavení činnosti včetně materiálu. Jedná se o veškeré průrazy a jejich utěsnění po montáži a jiné drobné stavební činnosti nutné pro instalaci systému a jeho vedení</t>
  </si>
  <si>
    <t>Elektrická požární signalizace EPS</t>
  </si>
  <si>
    <t>742 21-0002</t>
  </si>
  <si>
    <t>Montáž ústředny EPS bez čelního panelu, dvou nebo tříkruhové</t>
  </si>
  <si>
    <t>Ústředna EPS pro 2 kruhové linky - skříň se standardní zadní stěnou a čelním rámem pro čelní ovládací panel, základní deska, modul síťového napáječe, systémový software</t>
  </si>
  <si>
    <t>742 21-0005</t>
  </si>
  <si>
    <t>Montáž čelního panelu ústředny</t>
  </si>
  <si>
    <t>Čelní ovládací panel v českém jazyce, alfanumerický displej, LCD podsvícený displej 2x20 znaků</t>
  </si>
  <si>
    <t>742 21-0006</t>
  </si>
  <si>
    <t>Montáž rozšiřující karty ústředny</t>
  </si>
  <si>
    <t>Periferní modul s jednou pozicí pro mikromodul</t>
  </si>
  <si>
    <t>Modul se třemi pozicemi pro mikromodul</t>
  </si>
  <si>
    <t>Modul pro 1 kruhovou linku o 127 adresách</t>
  </si>
  <si>
    <t>Modul pro kruhovou linku propojení ústředen</t>
  </si>
  <si>
    <t>Modul sériového rozhraní RS232</t>
  </si>
  <si>
    <t>741 21-0041</t>
  </si>
  <si>
    <t>Montáž akumulátoru</t>
  </si>
  <si>
    <t>Akumulátor 12VDC/24Ah - do ústředny</t>
  </si>
  <si>
    <t>Akumulátor 12VDC/40Ah - do zdroje</t>
  </si>
  <si>
    <t>742 21-0051</t>
  </si>
  <si>
    <t>Montáž zařízení dálkového přenosu s připojením a naprogramováním</t>
  </si>
  <si>
    <t>Zařízení dálkového přenosu ZDP - duální vysílač + sériový převodník, bez SIM</t>
  </si>
  <si>
    <t>Akumulátor 12VDC/7Ah - do ZDP</t>
  </si>
  <si>
    <t>EPROM pro ZDP</t>
  </si>
  <si>
    <t>Venkovní anténa - komplet</t>
  </si>
  <si>
    <t>Přepěťová ochrana FX</t>
  </si>
  <si>
    <t>Kryt pro přepěťovou ochranu</t>
  </si>
  <si>
    <t>Konektor STX</t>
  </si>
  <si>
    <t>Aktivace SIM karty</t>
  </si>
  <si>
    <t>Anténa GPRS</t>
  </si>
  <si>
    <t>Koaxiální kabel H1000</t>
  </si>
  <si>
    <t>Montáž komponentů ZDP vč. instalačního materiálu a antény, oživení, nastavení</t>
  </si>
  <si>
    <t>Vytvoření přenosové tabulky dle HZS, program. PCO, radio + GPRS</t>
  </si>
  <si>
    <t>Nastavení převaděče</t>
  </si>
  <si>
    <t>Dokumentace skutečného provedení ZDP</t>
  </si>
  <si>
    <t>Revize ZDP</t>
  </si>
  <si>
    <t>Provedení funkčních zkoušek ZDP</t>
  </si>
  <si>
    <t>Koordinace s HZS</t>
  </si>
  <si>
    <t>742 21-0071</t>
  </si>
  <si>
    <t>Montáž externího ovládacího tabla</t>
  </si>
  <si>
    <t>Dotykový externí ovládací panel, povrchová montáž, LCD panel 2x20 znaků, připojení na sběrnici RS485, napájení 9-30VDC / 30mA (při 24VDC)</t>
  </si>
  <si>
    <t>Ústředna EPS bez kruhových linek zapojitená do sítě ústředen EPS, sloužící jako ovládací tablo</t>
  </si>
  <si>
    <t>Čelní ovládací panel s displejem pro ústřednu EPS sloužící jako ovládací tablo</t>
  </si>
  <si>
    <t>Mikromodul pro zapojení ústředny do sítě ústředen EPS</t>
  </si>
  <si>
    <t>742 21-0031</t>
  </si>
  <si>
    <t>Montáž napájecího zdroje</t>
  </si>
  <si>
    <t>27.6V lineární zdroj, Iaux=7A, Iaku=2A, připojitelné 2 akumulátory 40Ah, ochrana proti zkratu a přetížení, přepěťová ochrana, toroidní trafo, LED displej signalizace stavu napájení AC a výstup DC, technické výstupy poruch, odpovídá normě EN-54-4, rozměr 420x420x182mm, červená skříň RED-LINE</t>
  </si>
  <si>
    <t>742 21-0111</t>
  </si>
  <si>
    <t>Montáž klíčového trezoru se zámkovou vložkou</t>
  </si>
  <si>
    <t>Klíčový trezor KTPO, 24VDC, s vložkou pro Plzeňský kraj</t>
  </si>
  <si>
    <t>742 21-0061</t>
  </si>
  <si>
    <t>Montáž ovládacího panelu požární ochrany</t>
  </si>
  <si>
    <t>Obslužné pole pro hasiče OPPO</t>
  </si>
  <si>
    <t>Maják, nízké provedení, červený, certifikát CPD</t>
  </si>
  <si>
    <t>Montáž patice majáku</t>
  </si>
  <si>
    <t>Patice pro maják, zvýšení krytí na IP65</t>
  </si>
  <si>
    <t>O kroužek pro zvýšení krytí patice majáku na IP 65</t>
  </si>
  <si>
    <t>Těsnění pro zvýšení krytí patice majáku na IP 65</t>
  </si>
  <si>
    <t>742 21-0261</t>
  </si>
  <si>
    <t>Montáž sirény, majáku nebo signalizace</t>
  </si>
  <si>
    <t>Dvoutónová nezálohovaná červená polarizovaná plastová siréna, napájení 9 až 28Vss, 16 mA / 24 V, akustický výkon 102dB / 1m, -25 až 70°C, průměr 93mm x výška 105 mm. Výběr 1. tónu z 32 možností, nastavitelný výběr z 32 tónů, spojité nastavení hlasitosti. Určena pro povrchovou montáž, certifikát CPD</t>
  </si>
  <si>
    <t>742 12-3001</t>
  </si>
  <si>
    <t>Montáž přepěťové ochrany</t>
  </si>
  <si>
    <t>Přepěťová ochrana III.stupně, 230V, 1f, 8A</t>
  </si>
  <si>
    <t>742 21-0151</t>
  </si>
  <si>
    <t>Montáž tlačítkového hlásiče</t>
  </si>
  <si>
    <t>Hlásič tlačítkový - skříňka ABS, vnitřní provedení, povrchová montáž, barva červená (RAL 3020), rozměry: 133x133x36mm; modul elektroniky s uložením poplachu do paměti a indikací poplachu. Bez připojení na sběrnici pracuje hlásič v nouzovém programu, součástí hlásiče je oddělovač. Provozní napětí 8V DC ař 42V DC, EN 54-11, typ B</t>
  </si>
  <si>
    <t>742 21-0121</t>
  </si>
  <si>
    <t>Montáž automatického hlásiče</t>
  </si>
  <si>
    <t>Opticko-kouřový hlásič, decentralizovaná inteligence, vlastní kontrola funkce, redundance v nouzových situacích, paměť poplachů a provozních dat, indikace poplachu, softwarové adresování a samostatná provozní indikace. Oddělovač vedení integrován do hlásiče</t>
  </si>
  <si>
    <t>Multisenzorový hlásič s integrovaným optickým a teplotním hlásičem, s časovou analýzou signálu, korelačním vyhodnocením dat obou propojených funkcí hlásiče k detekci doutnajících požárů a požárů s vývinem vysoké teploty. Procesně analogový hlásič s decentralizovanou inteligencí, vlastní kontrolou funkce, redundancí v nouzových situacích, automatickým přizpůsobením okolnímu prostředí, pamětí poplachů a provozních dat. Oddělovač vedení je integrován do hlásiče</t>
  </si>
  <si>
    <t>Termodiferenciální hlásič, s rychlým polovodičovým snímačem, detekce požárů s rychle stoupající teplotou, s integrovaným rozlišením maximální hodnoty k detekci požárů s pomalými nárůsty teploty. Oddělovač vedení je integrován do hlásiče</t>
  </si>
  <si>
    <t>742 21-0131</t>
  </si>
  <si>
    <t>Montáž patice</t>
  </si>
  <si>
    <t>Standardní patice automatických hlásičů v základním provedení se zajištěním proti vyjmutí hlásiče</t>
  </si>
  <si>
    <t>Popisovací pole pro patice hlásičů (balení 10ks)</t>
  </si>
  <si>
    <t>742 21-0305</t>
  </si>
  <si>
    <t>Montáž vstupně výstupního reléového prvku s 5-ti a více kontakty</t>
  </si>
  <si>
    <t>Vstupně/výstupní modul na kruhovou linku - 4 vstupy / 2 výstupy (8 bit), oddělovač integrován na desce</t>
  </si>
  <si>
    <t>02.48</t>
  </si>
  <si>
    <t>Výstupní modul na kruhovou linku - 12 relé (8 bit)</t>
  </si>
  <si>
    <t>02.49</t>
  </si>
  <si>
    <t>Montáž krytu VV modulu pro povrchovou montáž</t>
  </si>
  <si>
    <t>02.50</t>
  </si>
  <si>
    <t>Kryt VV modulu pro povrchovou montáž, šedý RAL 7035, materiál ABS, stupeň krytí IP40</t>
  </si>
  <si>
    <t>742 21-0311</t>
  </si>
  <si>
    <t>Montáž izolátoru</t>
  </si>
  <si>
    <t>02.51</t>
  </si>
  <si>
    <t>Deska oddělovače pro výstupní modul</t>
  </si>
  <si>
    <t>02.52</t>
  </si>
  <si>
    <t>Zakončovací člen EOL-O na linku (výstup modulu) se sirénami</t>
  </si>
  <si>
    <t>02.53</t>
  </si>
  <si>
    <t>Kovový klíč, typ D, pro všechny kryty hlásičů velkého provedení.</t>
  </si>
  <si>
    <t>02.54</t>
  </si>
  <si>
    <t>Klíč pro testování tlačítkových hlásičů</t>
  </si>
  <si>
    <t>02.55</t>
  </si>
  <si>
    <t>Sklo tlačítkového hlásiče - sada 10ks</t>
  </si>
  <si>
    <t>02.56</t>
  </si>
  <si>
    <t>Provozní kniha EPS</t>
  </si>
  <si>
    <t>02.57</t>
  </si>
  <si>
    <t>lahev zkušebního plynu</t>
  </si>
  <si>
    <t>02.58</t>
  </si>
  <si>
    <t>JXFE-R 1x2x0,8 - stíněný kabel 1x2x0,8 bezhalogenový dle ČSN 50267 a splňující vyhlášku č. 23/2008 Sb. (B2 ca s1d1)</t>
  </si>
  <si>
    <t>02.59</t>
  </si>
  <si>
    <t>JXFE-V 1x2x0,8 - stíněný kabel 1x2x0,8 P60-R, ohniodolný dle ČSN IEC60331, bezhalogenový dle ČSN 50267 a splňující vyhlášku č. 23/2008 Sb. (B2 ca s1d1)</t>
  </si>
  <si>
    <t>02.60</t>
  </si>
  <si>
    <t>JXFE-V 4x2x0,8 - stíněný kabel 4x2x0,8 P60-R, ohniodolný dle ČSN IEC60331, bezhalogenový dle ČSN 50267 a splňující vyhlášku č. 23/2008 Sb. (B2 ca s1d1)</t>
  </si>
  <si>
    <t>740 12-0301</t>
  </si>
  <si>
    <t>Montáž vodičů plných, bezhalogenových, ohniodolných</t>
  </si>
  <si>
    <t>02.61</t>
  </si>
  <si>
    <t>1-CHKE-V 2x1,5 - silový kabel P60-R, ohniodolný dle ČSN IEC60331, bezhalogenový dle ČSN 50267 a splňující vyhlášku č. 23/2008 Sb. (B2 ca s1d1)</t>
  </si>
  <si>
    <t>02.62</t>
  </si>
  <si>
    <t>CYA 10 - zelenožlutý drát</t>
  </si>
  <si>
    <t>02.63</t>
  </si>
  <si>
    <t>02.64</t>
  </si>
  <si>
    <t>02.65</t>
  </si>
  <si>
    <t>02.66</t>
  </si>
  <si>
    <t>Úchytka pro jednotlivý kabel průměru 6mm, P60-R</t>
  </si>
  <si>
    <t>02.67</t>
  </si>
  <si>
    <t>Úchytka pro jednotlivý kabel průměru 12mm, P60-R</t>
  </si>
  <si>
    <t>02.68</t>
  </si>
  <si>
    <t>Úchytka pro jednotlivý kabel průměru 16mm, P60-R</t>
  </si>
  <si>
    <t>02.69</t>
  </si>
  <si>
    <t>Šroub 7,5x52, pro přímou instalaci do betonu, určeno pro požárně odolné trasy, vyhovuje předpisu ZP-27/2008</t>
  </si>
  <si>
    <t>742 19-0004</t>
  </si>
  <si>
    <t>Aplikace požárně těsnícího materiálu</t>
  </si>
  <si>
    <t>02.70</t>
  </si>
  <si>
    <t>Protipožární pěna pro zdivo, beton a sádrokarton, přetíratelný, 325ml</t>
  </si>
  <si>
    <t>02.71</t>
  </si>
  <si>
    <t>742 21-0251</t>
  </si>
  <si>
    <t>Připojení kontaktu ovládaného nebo monitorovaného</t>
  </si>
  <si>
    <t>742 21-0401</t>
  </si>
  <si>
    <t>Programování základních parametrů ústředny EPS</t>
  </si>
  <si>
    <t>742 21-0421</t>
  </si>
  <si>
    <t>Oživení systému EPS (na jeden detektor)</t>
  </si>
  <si>
    <t>742 21-0503</t>
  </si>
  <si>
    <t>Koordinační funkční zkoušky EPS</t>
  </si>
  <si>
    <t>742 21-0521</t>
  </si>
  <si>
    <t>Výchozí revize systému EPS (na 1 hlásič)</t>
  </si>
  <si>
    <t>02.72</t>
  </si>
  <si>
    <t>02.73</t>
  </si>
  <si>
    <t>02.74</t>
  </si>
  <si>
    <t>Jednotný čas</t>
  </si>
  <si>
    <t>742 34-0003</t>
  </si>
  <si>
    <t>Montáž hlavních hodin jednotného času</t>
  </si>
  <si>
    <t>Hlavní hodiny (ústředna) vhodné pro řízení systémů jednotného času v rozsahu do 200 ks podružných hodin, dvě podružné linky o celkové zátěži 24V/1,2 A</t>
  </si>
  <si>
    <t>741 34-0011</t>
  </si>
  <si>
    <t>Montáž přijímače synchronizovaného signálu</t>
  </si>
  <si>
    <t>Přijímač radiosignálu DCF 77 umožňuje téměř absolutně přesný chod hodin a zajišťuje zcela automatickou změnu na letní čas</t>
  </si>
  <si>
    <t>742 34-0001</t>
  </si>
  <si>
    <t>Montáž závěsných hodin oboustranných</t>
  </si>
  <si>
    <t>743 34-0002</t>
  </si>
  <si>
    <t>Montáž hodin nástěnných</t>
  </si>
  <si>
    <t>plastové kulaté hodiny o číselníku 28 cm s vypouklým akrylátovým krycím sklem. Plastový rám ze světle šedého nárazuvzdorného termoplastu s hladkým povrchem, plastové díly stabilizovány proti UV záření</t>
  </si>
  <si>
    <t>Stropní závěs / boční konzola 10-100 cm pro dvoustranné hodiny (typové délky 10, 30, 50 cm)</t>
  </si>
  <si>
    <t>Nastavení a oživení ústředny</t>
  </si>
  <si>
    <t>Společná televizní anténa STA</t>
  </si>
  <si>
    <t>742 42-0011</t>
  </si>
  <si>
    <t>Montáž VKV antény</t>
  </si>
  <si>
    <t>Venkovní anténa pro příjem VKV; možnost příjmu ze všech směrů, zisk 2,5 dB; materiál - hliník, v kombinaci s plastovými prvky. Kovový pozinkovaný třmen s možností upevnění na trubku; plastová krabice; symetrizační člen, možnost vložení předzesilovače.</t>
  </si>
  <si>
    <t>741 42-0001</t>
  </si>
  <si>
    <t>Montáž DVB-T antény</t>
  </si>
  <si>
    <t>kompaktní DVB-T širokopásmová anténa vhodná pro příjem digitálního pozemního vysílání DVB-T; zisk 10-12 dB, horizontální i vertikální příjem.</t>
  </si>
  <si>
    <t>742 42-0021</t>
  </si>
  <si>
    <t>Montáž stožáru</t>
  </si>
  <si>
    <t>Trojnožka na dlaždice, stožár průměr 48mm o výšce 2m, povrchově upraveno žárovým zinkem - stožárová základna k umístění na rovné plochy bez nutnosti kotvení do podlahy. Stabilitu a pevnost stožáru zajišťují vzpěry tvaru U s rameny se čtvercovým rámem, která jsou zatížena betonovou dlaždicí</t>
  </si>
  <si>
    <t>Zátka pro zakrytí stožárů, anténních držáků apod. o vnějším průměru 48 mm</t>
  </si>
  <si>
    <t>Montáž dlaždice pro uchycení trojnožky</t>
  </si>
  <si>
    <t>Dlaždice pro uchycení trojnožky.Rozměry: 500 x 500 x 50 mm, váha: 25 Kg</t>
  </si>
  <si>
    <t>Montáž gumové podložky</t>
  </si>
  <si>
    <t>Gumová podložka o rozměrech 500 x 500 x 10 mm určená pod stožárové základny trojnožky na dlaždice</t>
  </si>
  <si>
    <t>Montáž bleskojistky</t>
  </si>
  <si>
    <t>Bleskojitka pro kabely od antén</t>
  </si>
  <si>
    <t>741 42-0041</t>
  </si>
  <si>
    <t>Montáž širokopásmového zesilovače</t>
  </si>
  <si>
    <t>Širokopásmový zesilovač s regulací, oddělené pásmové vstupy, zabudovaný napájecí zdroj, vstupy pro pásma: VHF I, VHF/FM, VHF III, UHF IV/V; zesílení: VHF I až UHF V: 30 dB; regulace výstupní úrovně: VHF/FM: 0 až -15 dB, TV: 0 až -10 dB; šumové číslo: VHF I/VHF III: 5-6 dB, VHF/FM/UHF IV-V: 7 dB; max. výstupní úroveň: EN 50083-5 / 66dB KMA: 114 dbµV, EN 50083-3 / 60dB IMA2: 114 dbµV; napájení: 230V~/50 Hz; výkonový odběr: max. 8 W</t>
  </si>
  <si>
    <t>742 42-0111</t>
  </si>
  <si>
    <t>Montáž F konektoru</t>
  </si>
  <si>
    <t>F konektor kompresní</t>
  </si>
  <si>
    <t>Montáž dvouzásuvky vč. krabice</t>
  </si>
  <si>
    <t>Dvojzásuvka vč.krabice na povrch (do rozvaděče)</t>
  </si>
  <si>
    <t>742 42-0051</t>
  </si>
  <si>
    <t>Montáž rozbočovače</t>
  </si>
  <si>
    <t>Rozbočovač 6x výstup 9dB, šířka pásma 5-1000 MHz, kryt z poniklované zinkové slitiny, provedení na konektory F</t>
  </si>
  <si>
    <t>742 42-0121</t>
  </si>
  <si>
    <t>Montáž TV zásuvky koncové</t>
  </si>
  <si>
    <t>Kompletní účastnická zásuvka TV+R, vč. krytky a rámečku</t>
  </si>
  <si>
    <t>SAT 703B - koaxiální kabel 75 ohm, vnitřní vodič: 1.13mm, měd', dielektrikum: 4,8mm, oplet CuSn drátky (40%), útlum při 470 / 862 / 2150MHz (dB / 100m) 12,4 / 17,1/ 27,9</t>
  </si>
  <si>
    <t>04.19</t>
  </si>
  <si>
    <t>04.20</t>
  </si>
  <si>
    <t>04.21</t>
  </si>
  <si>
    <t>04.22</t>
  </si>
  <si>
    <t>742 42-0201</t>
  </si>
  <si>
    <t>Nastavení zesilovače dle úrovně na zásuvkách</t>
  </si>
  <si>
    <t>04.23</t>
  </si>
  <si>
    <t>04.24</t>
  </si>
  <si>
    <t>04.25</t>
  </si>
  <si>
    <t>Poplachový zabezpečovací a tísňový systém PZTS</t>
  </si>
  <si>
    <t>742 22-0003</t>
  </si>
  <si>
    <t>Montáž ústředny PZTS 48-520 zón</t>
  </si>
  <si>
    <t>Zabezpečovací ústředna - 8 vstupů na desce (16 zón v ATZ zapojení), rozšiřitelná na maximálně 192 drátových nebo bezdrátových vstupů, podpora až 254 klávesnic, 8 podsystémů, 4PGM výstupy (rozšířitelné do max. 250PGM výstupů), 1x relé výstup, 999 uživatelských kódů, paměť na 2048 událostí, výstup na sirénu až 2A, instalace, správa a údržba z klávesnice nebo SW WinLoad, digitální komunikátor s formáty jako CID a další, maximální počet sledovaných dveří / čteček 32. Součástí není instal. krabice, trafo, akumulátor</t>
  </si>
  <si>
    <t>Velký univerzální plechový box pro všechny ústřednu, dvířka-pomocí nasouvacích pantů, povrchová montáž, zemnící svorky s kabeláží dle normy, předlisovaný otvor pro zámek nebo dvířka lze zašroubovat, místo pro akumulátor max 18Ah (s omezeným prostorem), TAMPER, rozměry 320x395x90mm, včetně trafa 40VA</t>
  </si>
  <si>
    <t>Montáž krytu akumulátoru</t>
  </si>
  <si>
    <t>Kryt pro akumulátor 18Ah</t>
  </si>
  <si>
    <t>Zámek pro instalační skříňky k ústřednám a modulům</t>
  </si>
  <si>
    <t>Montáž modulu pro komunikaci přes ethernet</t>
  </si>
  <si>
    <t>Modul pro komunikaci přes INTERNET / ETHERNET pro ústřednu-dálkové programování pomocí SW, ovládání uživatelům přes web prohlížeč (zapnutí / vypnutí / prohlížení stavu), zasílání e-mailů uživatelům (podporuje SSL kryptování), přenos všech zpráv na PCO přes INTERNET / ETHERNET</t>
  </si>
  <si>
    <t>742 22-0172</t>
  </si>
  <si>
    <t>Montáž GSM komunikátoru</t>
  </si>
  <si>
    <t>Komunikátor GSM/GPRS pro PZTS ústřednu v plastovém pouzdře se signalizačními LED, 2x slot pro SIM karty, přenos formátů na PCO v pásmu GSM i GPRS, dálkové programování přes GPRS a SW, SMS zprávy uživateli-poplachy na zóně včetně popisů, zapnutí, vypnutí, poruchy, umožňuje připojit hlasový modul pro přenos hlasových zpráv a dálkové uživatelské ovládání ústředny, napájení 12-16V = / 400mA (max.1), připojení přes sériový kabel (max.1,8m), 16 tel. č. pro sms a zprávy, ovládání výstupů na ústředně až do počtu 8, integrovaná anténa, IP20, prac. tep.: 0-50°C</t>
  </si>
  <si>
    <t>742 22-0141</t>
  </si>
  <si>
    <t>Montáž klávesnice</t>
  </si>
  <si>
    <t>Textová LCD klávesnice s dvěma řádky, nový plochý design, dotykové klávesy s kapacitním senzorem, 1 klávesová zóna, 1PGM na desce, modré podsvícení, max. proudový odběr 120 mA</t>
  </si>
  <si>
    <t>742 22-0031</t>
  </si>
  <si>
    <t>Montáž expanderu</t>
  </si>
  <si>
    <t>Expander s 8 zónami s ATZ připojitelný na sběrnici, 1xPGM výstup</t>
  </si>
  <si>
    <t>742 22-0051</t>
  </si>
  <si>
    <t>Montáž krabice pro expander</t>
  </si>
  <si>
    <t>Instalační skříňka pro expandéry, bílý plast, rozměry 170x155x22mm</t>
  </si>
  <si>
    <t>466</t>
  </si>
  <si>
    <t>742 22-0211</t>
  </si>
  <si>
    <t>Montáž zálohového napájecího zdroje</t>
  </si>
  <si>
    <t>468</t>
  </si>
  <si>
    <t>Spínaný zdroj v kovovém krytu 13,8 Vss / 5A s reléovými výstupy "výpadek sítě" a "vybitý AKU", prostor pro AKU 40Ah, max. velikost dobíj. proudu do AKU nastavitelná na 1, 2, 3 nebo 4 A, max. velikost záložního AKU 40Ah, ochrana AKU proti hlubokému vybití, homologace do kategorie 3 dle ČSN EN 50131-2</t>
  </si>
  <si>
    <t>470</t>
  </si>
  <si>
    <t>742 22-0161</t>
  </si>
  <si>
    <t>472</t>
  </si>
  <si>
    <t>Akumulátor 12VDC/18Ah</t>
  </si>
  <si>
    <t>474</t>
  </si>
  <si>
    <t>Akumulátor 12VDC/40Ah</t>
  </si>
  <si>
    <t>476</t>
  </si>
  <si>
    <t>742 22-0255</t>
  </si>
  <si>
    <t>Montáž vnitřní sirény</t>
  </si>
  <si>
    <t>478</t>
  </si>
  <si>
    <t>Vnitřní nezálohovaná plastová piezosiréna, napájení 11 - 14 Vss / 250 mA, akustický výkon 110 dB / 1m, barva slonová kost, rozměry 122 x 72 x 43 mm (v x š x h)</t>
  </si>
  <si>
    <t>480</t>
  </si>
  <si>
    <t>Vysílač na PCO</t>
  </si>
  <si>
    <t>482</t>
  </si>
  <si>
    <t>742 22-0053</t>
  </si>
  <si>
    <t>Montáž krabice pro magnetický kontakt</t>
  </si>
  <si>
    <t>484</t>
  </si>
  <si>
    <t>Plastová nízká propojovací krabice pro povrchovou montáž s ochranným meandrem, pájecí svorky, počet svorek 7+1, ochranný kontakt NC, barva bílá, rozměry: 96 x 41 x 18 mm</t>
  </si>
  <si>
    <t>486</t>
  </si>
  <si>
    <t>742 22-0235</t>
  </si>
  <si>
    <t>Montáž magnetického kontaktu povrchového</t>
  </si>
  <si>
    <t>488</t>
  </si>
  <si>
    <t>Čtyř drátový plastový polarizovaný magnetický kontakt se sabotážní smyčkou, rozměry 54 x 13 x 13 mm, pracovní mezera max. 20 mm, barva bílá, typ NC, délka přívodního kabelu 3 m.</t>
  </si>
  <si>
    <t>490</t>
  </si>
  <si>
    <t>742 22-0232</t>
  </si>
  <si>
    <t>Montáž detektoru na stěnu nebo strop</t>
  </si>
  <si>
    <t>492</t>
  </si>
  <si>
    <t>Detektor tříštění skla s dosahem až 7,6m a stíněným relé i pro skla s fóliemi, odběr 13mA, homologace do kategorie 2 dle ČSN EN 50131-2</t>
  </si>
  <si>
    <t>494</t>
  </si>
  <si>
    <t>Duální čidlo PIR/MW, dosah 12x12m, vyjímatelná svorkovnice, odběr 10mA, homologace do kategorie 2 dle ČSN EN 50131-2</t>
  </si>
  <si>
    <t>496</t>
  </si>
  <si>
    <t>Stropní duální detektor PIR/MW s dosahem 360°x18 m, odběr 18mA, montážní výška 2,5-6m, homologace do kategorie 2 dle ČSN EN 50131-2</t>
  </si>
  <si>
    <t>498</t>
  </si>
  <si>
    <t>Součinnost při připojení na PCO</t>
  </si>
  <si>
    <t>500</t>
  </si>
  <si>
    <t>F/UTP 4x2x0,5 CAT.5e - kabel komunikační, plášť LSZH</t>
  </si>
  <si>
    <t>504</t>
  </si>
  <si>
    <t>CYSY 2x1,5 - kabel napájecí, flexibilní</t>
  </si>
  <si>
    <t>506</t>
  </si>
  <si>
    <t>SYKFY 2x2x0,5 - kabel sdělovací</t>
  </si>
  <si>
    <t>508</t>
  </si>
  <si>
    <t>SYKFY 3x2x0,5 - kabel sdělovací</t>
  </si>
  <si>
    <t>510</t>
  </si>
  <si>
    <t>512</t>
  </si>
  <si>
    <t>Elektroinstalační pevná trubka 16mm, samozhášivá, nízká mechanická odolnost, vč. příchytek a tvarovek</t>
  </si>
  <si>
    <t>514</t>
  </si>
  <si>
    <t>516</t>
  </si>
  <si>
    <t>518</t>
  </si>
  <si>
    <t>Elektroinstalační ohebná trubka 29mm, samozhášivá, nízká mechanická odolnost</t>
  </si>
  <si>
    <t>520</t>
  </si>
  <si>
    <t>522</t>
  </si>
  <si>
    <t>524</t>
  </si>
  <si>
    <t>526</t>
  </si>
  <si>
    <t>528</t>
  </si>
  <si>
    <t>742 22-0401</t>
  </si>
  <si>
    <t>Programování základních parametrů ústředny PZTS</t>
  </si>
  <si>
    <t>530</t>
  </si>
  <si>
    <t>742 22-0402</t>
  </si>
  <si>
    <t>Programování systému PZTS (cena za detektor)</t>
  </si>
  <si>
    <t>532</t>
  </si>
  <si>
    <t>742 22-0411</t>
  </si>
  <si>
    <t>Oživení systému PZTS (cena za detektor)</t>
  </si>
  <si>
    <t>534</t>
  </si>
  <si>
    <t>742 22-0511</t>
  </si>
  <si>
    <t>Výchozí revize a vypracování revizní zprávy</t>
  </si>
  <si>
    <t>536</t>
  </si>
  <si>
    <t>538</t>
  </si>
  <si>
    <t>540</t>
  </si>
  <si>
    <t>542</t>
  </si>
  <si>
    <t>Signalizace z WC invalidů</t>
  </si>
  <si>
    <t>Montáž sady asistenčního systému</t>
  </si>
  <si>
    <t>546</t>
  </si>
  <si>
    <t>Asistenční systém na sociální zařízení pro invalidy (sada - zdroj, táhlo, indikátor)</t>
  </si>
  <si>
    <t>548</t>
  </si>
  <si>
    <t>550</t>
  </si>
  <si>
    <t>J-Y(st)Y 4x2x0,8 - kabel komunikační</t>
  </si>
  <si>
    <t>552</t>
  </si>
  <si>
    <t>554</t>
  </si>
  <si>
    <t>556</t>
  </si>
  <si>
    <t>06.05</t>
  </si>
  <si>
    <t>558</t>
  </si>
  <si>
    <t>06.06</t>
  </si>
  <si>
    <t>560</t>
  </si>
  <si>
    <t>562</t>
  </si>
  <si>
    <t>06.07</t>
  </si>
  <si>
    <t>564</t>
  </si>
  <si>
    <t>06.08</t>
  </si>
  <si>
    <t>566</t>
  </si>
  <si>
    <t>06.09</t>
  </si>
  <si>
    <t>568</t>
  </si>
  <si>
    <t>Kamerový systém CCTV</t>
  </si>
  <si>
    <t>742 23-0001</t>
  </si>
  <si>
    <t>Montáž síťového rekordéru NVR</t>
  </si>
  <si>
    <t>572</t>
  </si>
  <si>
    <t>Síťový NVR rekordér pro 16 kamer; max. rozlišení záznamu: 12 Megapixel; 2 HDD sloty: video výstup HDMI / VGA; 4x alarm vstup/1x výstup; 1x audio vstup/1x audio výstup; datová propustnost (In / Out): 80 / 256 Mbps</t>
  </si>
  <si>
    <t>574</t>
  </si>
  <si>
    <t>Montáž HDD do NVR</t>
  </si>
  <si>
    <t>576</t>
  </si>
  <si>
    <t>3TB speciální série HDD vyvinuta spec. pro kamerové účely a pro trvalý provoz v náročných aplikacích a nonstop dohledech; 3 roky záruka, nízká spotřeba 5W</t>
  </si>
  <si>
    <t>578</t>
  </si>
  <si>
    <t>742 23-0002</t>
  </si>
  <si>
    <t>Montáž PC pracovní stanice</t>
  </si>
  <si>
    <t>580</t>
  </si>
  <si>
    <t>PC pracovní stanice pro obsluhu kamerového systému - provedení Tower; CPU: 12M Cache, 2.66 GHz, 6.40 GT/s; RAM: 12 GB DDR3 ECC; HDD: 2x 500 GB 3.5" 7.500 rpm; Diskový řadič: SAS/SATA 3.0GB/s, RAID 0 or 1; grafika: 1GB GDDR5; integrovaná LAN; zdroj, DVD-ROM, OS, klávesnice, myš</t>
  </si>
  <si>
    <t>582</t>
  </si>
  <si>
    <t>LED monitor úhlopříčka 32"=81cm, rozlišení max. 1920x1080 bodů, formát 16:9, Ethernet/RS-232C, jas 350 cd/m2, kontrast 5000:1, odezva 8ms (GtG), RJ45 pro LAN, vstupy: 1x kompozitní video CVBS (BNC), 1x HDMI, 1x VGA, 1x DVI, 2x audio, výstupy: reproduktory 2x 10W, napájení: 230VAC/77W, rozměr 722x421x50mm, hmotnost 4.8kg, montáž VESA 200x200mm</t>
  </si>
  <si>
    <t>584</t>
  </si>
  <si>
    <t>742 23-0003</t>
  </si>
  <si>
    <t>Montáž venkovní kamery</t>
  </si>
  <si>
    <t>586</t>
  </si>
  <si>
    <t>Antivandal dome IP kamera venkovní ? H.264, až 25 sn./s, rozlišení 1920x1080, objektiv 2,8-12mm, detekce pohybu, IR přísvit až 30m, napájení 12VDC nebo PoE, IP66, IK10</t>
  </si>
  <si>
    <t>588</t>
  </si>
  <si>
    <t>742 23-0004</t>
  </si>
  <si>
    <t>Montáž vnitřní kamery</t>
  </si>
  <si>
    <t>590</t>
  </si>
  <si>
    <t>Dome 2MPx IP kamera vnitřní ? H.264, až 25 sn./s, rozlišení 1920x1080, objektiv 2,8- 12mm, detekce pohybu, IR přísvit až 20m, digitální WDR, napájení PoE nebo 12VDC, spotřeba 5-10W</t>
  </si>
  <si>
    <t>592</t>
  </si>
  <si>
    <t>742 23-0103</t>
  </si>
  <si>
    <t>Nastavení záběru kamery dle přání uživatele</t>
  </si>
  <si>
    <t>594</t>
  </si>
  <si>
    <t>Naprogramování NVR</t>
  </si>
  <si>
    <t>596</t>
  </si>
  <si>
    <t>598</t>
  </si>
  <si>
    <t>600</t>
  </si>
  <si>
    <t>602</t>
  </si>
  <si>
    <t>Strukturovaná kabeláž</t>
  </si>
  <si>
    <t>742 33-0002</t>
  </si>
  <si>
    <t>Montáž rozvaděče stojanového</t>
  </si>
  <si>
    <t>606</t>
  </si>
  <si>
    <t>19' rozvaděč stojanový 47U/800x800, přední dveře skleněné, výklopná klika s vyměnitelnou vložkou, univerzální klíč 333, vícebodový zámek, zadní panel s kabelovým vstupem, 2 bočnice</t>
  </si>
  <si>
    <t>608</t>
  </si>
  <si>
    <t>Montáž ventilační jednotky do 19" rozvaděče</t>
  </si>
  <si>
    <t>610</t>
  </si>
  <si>
    <t>Ventilační jednotka - 4 x ventilátor s termostatem, instal. do střechy/dna rozvaděče hloubky 600, 800 a 1200 mm</t>
  </si>
  <si>
    <t>612</t>
  </si>
  <si>
    <t>Montáž předního vertikálního vyvazovacího panelu do 19" rozvaděče</t>
  </si>
  <si>
    <t>614</t>
  </si>
  <si>
    <t>Přední vertikální HD vyvazovací panel do rozvaděče, odnímatelný kryt - 3 sekce, 44 párů žeber, (VxŠxH) 45x100x126</t>
  </si>
  <si>
    <t>616</t>
  </si>
  <si>
    <t>742 33-0023</t>
  </si>
  <si>
    <t>Montáž vyvazovacího panelu do 19" rozvaděče</t>
  </si>
  <si>
    <t>618</t>
  </si>
  <si>
    <t>19"vyvazovací panel 1U,jednostranný, plast.oka 80x40 mm</t>
  </si>
  <si>
    <t>620</t>
  </si>
  <si>
    <t>Montáž zemnící lišty do 19" rozvaděče</t>
  </si>
  <si>
    <t>622</t>
  </si>
  <si>
    <t>Zemnící lišta pro rozvaděč 47U</t>
  </si>
  <si>
    <t>624</t>
  </si>
  <si>
    <t>742 33-0022</t>
  </si>
  <si>
    <t>Montáž napájecího panelu</t>
  </si>
  <si>
    <t>626</t>
  </si>
  <si>
    <t>19',8xCZ zásuvka,bleskojistka,3x1.5mm 2m kabel CZ-DE, RAL9005</t>
  </si>
  <si>
    <t>628</t>
  </si>
  <si>
    <t>742 33-0024</t>
  </si>
  <si>
    <t>Montáž patch panelu 24 portů</t>
  </si>
  <si>
    <t>630</t>
  </si>
  <si>
    <t>08.10</t>
  </si>
  <si>
    <t>Patch panel 24 portů, osazený, UTP Cat.6, velikost 1U, montáž 19"</t>
  </si>
  <si>
    <t>632</t>
  </si>
  <si>
    <t>742 33-0025</t>
  </si>
  <si>
    <t>Montáž patch panelu ISDN, 50 portů</t>
  </si>
  <si>
    <t>634</t>
  </si>
  <si>
    <t>08.11</t>
  </si>
  <si>
    <t>Patch panel 50 portů, osazený, UTP Cat.3, velikost 1U, montáž 19"</t>
  </si>
  <si>
    <t>636</t>
  </si>
  <si>
    <t>742 33-0021</t>
  </si>
  <si>
    <t>Montáž police</t>
  </si>
  <si>
    <t>638</t>
  </si>
  <si>
    <t>08.12</t>
  </si>
  <si>
    <t>19" ukládací polička s podpěrami, hloubka 450 mm</t>
  </si>
  <si>
    <t>640</t>
  </si>
  <si>
    <t>742 33-0041</t>
  </si>
  <si>
    <t>Montáž kompletní datové zásuvky 1xRJ45</t>
  </si>
  <si>
    <t>642</t>
  </si>
  <si>
    <t>08.13</t>
  </si>
  <si>
    <t>Kompletní datová zásuvka 1xRJ45 CAT.6 UTP vč. krabice, rámečku a krytky</t>
  </si>
  <si>
    <t>644</t>
  </si>
  <si>
    <t>742 33-0042</t>
  </si>
  <si>
    <t>Montáž kompletní datové zásuvky 2xRJ45</t>
  </si>
  <si>
    <t>646</t>
  </si>
  <si>
    <t>08.14</t>
  </si>
  <si>
    <t>Kompletní datová zásuvka 2xRJ45 CAT.6 UTP vč. krabice, rámečku a krytky</t>
  </si>
  <si>
    <t>648</t>
  </si>
  <si>
    <t>08.15</t>
  </si>
  <si>
    <t>Propojovací kabel RJ45/RJ45, CAT.5e, UTP, délka 2m</t>
  </si>
  <si>
    <t>650</t>
  </si>
  <si>
    <t>08.16</t>
  </si>
  <si>
    <t>Propojovací kabel RJ45/RJ45, CAT.5e, UTP, délka 3m</t>
  </si>
  <si>
    <t>652</t>
  </si>
  <si>
    <t>742 33-0011</t>
  </si>
  <si>
    <t>Montáž switche do rozvaděče</t>
  </si>
  <si>
    <t>654</t>
  </si>
  <si>
    <t>08.17</t>
  </si>
  <si>
    <t>Nastavení switchů a parametrů sítě</t>
  </si>
  <si>
    <t>656</t>
  </si>
  <si>
    <t>08.18</t>
  </si>
  <si>
    <t>Podnikový plně konfigurovatelný L2 přepínač, 48x port PoE+ Gigabit Ethernet 10/100/1000 Mb/s s konektorem RJ-45, 4x Gigabit Ethernet SFP slot, Auto-MDIX, propustnost až 104 Gbps a 77.3 mpps, procesor s frekvencí 800 MHz, 128 MB RAM, 128 MB flash, paketový buffer 3 MB, QoS a silné zabezpečení, PoE+ napájení s 30W na port a celkovým zatížením až 382W</t>
  </si>
  <si>
    <t>658</t>
  </si>
  <si>
    <t>08.19</t>
  </si>
  <si>
    <t>Podnikový plně konfigurovatelný L2 přepínač, 48x port Gigabit Ethernet 10/100/1000 Mb/s s konektorem RJ-45, 4x Gigabit Ethernet SFP slot, Auto-MDIX, propustnost až 104 Gbps a 77.3 mpps, procesor s frekvencí 800 MHz, 128 MB RAM, 128 MB flash, paketový buffer 3 MB, QoS a silné zabezpečení.</t>
  </si>
  <si>
    <t>660</t>
  </si>
  <si>
    <t>08.20</t>
  </si>
  <si>
    <t>Montáž Wifi AP a držáku</t>
  </si>
  <si>
    <t>662</t>
  </si>
  <si>
    <t>08.21</t>
  </si>
  <si>
    <t>Nastavení Wifi AP a parametrů sítě</t>
  </si>
  <si>
    <t>664</t>
  </si>
  <si>
    <t>08.22</t>
  </si>
  <si>
    <t>Wifi AP - podpora Wi-Fi 802.11a, 802.11ac, 802.11b, 802.11g, 802.11n; tři dvoupásmové antény, konfigurace 3x3 MIMO (5 GHz)/2x2 MIMO (2.4 GHz); rozhraní: 1 x 10/100/1000 RJ-45 LAN, 1 x USB 2.0 (typ A), Bluetooth;</t>
  </si>
  <si>
    <t>666</t>
  </si>
  <si>
    <t>08.23</t>
  </si>
  <si>
    <t>Upevňovací mechanismus pro Wifi AP - instalace AP na zdi a další rovné povrchy</t>
  </si>
  <si>
    <t>668</t>
  </si>
  <si>
    <t>742 31-0002</t>
  </si>
  <si>
    <t>Montáž komunikačního tabla</t>
  </si>
  <si>
    <t>670</t>
  </si>
  <si>
    <t>08.24</t>
  </si>
  <si>
    <t>Univerzální komunikační analogové tablo, 3x2 tlačítka</t>
  </si>
  <si>
    <t>672</t>
  </si>
  <si>
    <t>08.25</t>
  </si>
  <si>
    <t>Montáž sloupku pro tablo, betonový základ</t>
  </si>
  <si>
    <t>674</t>
  </si>
  <si>
    <t>08.26</t>
  </si>
  <si>
    <t>Sloupek pro tablo, nerez, betonový základ</t>
  </si>
  <si>
    <t>676</t>
  </si>
  <si>
    <t>08.27</t>
  </si>
  <si>
    <t>Montáž telefonní ústředny, zapojení kabeláže, oživení a naprogramování</t>
  </si>
  <si>
    <t>678</t>
  </si>
  <si>
    <t>08.28</t>
  </si>
  <si>
    <t>Základní jednotka telefonní ústředny - IP/digitální komunikační systém; v základní konfiguraci šest analogových vnějších linek, 8 vnitřních analogových linek a 2 digitální vnitřní linky s možným rozšířením až na 288 vnitřních linek pomocí rozšiřovacích jednotek; integrovaná automatická spojovatelka; pokročilé funkce hlasové schránky; automatický záznam a zálohování hovorů; call centrum; aplikace CTI pro efektivnější obsluhu hovoru; integrace mobilních telefonů; použití stolních telefonů a softwarových telefonů se stejným číslem; současný příjem hovorů na telefonech ve skupině - dodávka vč. nutného drobného instalačního materiálu</t>
  </si>
  <si>
    <t>680</t>
  </si>
  <si>
    <t>08.29</t>
  </si>
  <si>
    <t>Digitální telefon s podsvětleným 3-řádkovým displejem, 24 programovatelných tlač., černý</t>
  </si>
  <si>
    <t>682</t>
  </si>
  <si>
    <t>08.30</t>
  </si>
  <si>
    <t>Analogový telefon</t>
  </si>
  <si>
    <t>684</t>
  </si>
  <si>
    <t>686</t>
  </si>
  <si>
    <t>08.31</t>
  </si>
  <si>
    <t>688</t>
  </si>
  <si>
    <t>690</t>
  </si>
  <si>
    <t>08.32</t>
  </si>
  <si>
    <t>692</t>
  </si>
  <si>
    <t>08.33</t>
  </si>
  <si>
    <t>694</t>
  </si>
  <si>
    <t>08.34</t>
  </si>
  <si>
    <t>696</t>
  </si>
  <si>
    <t>698</t>
  </si>
  <si>
    <t>08.35</t>
  </si>
  <si>
    <t>700</t>
  </si>
  <si>
    <t>08.36</t>
  </si>
  <si>
    <t>Montáž kabelového žlabu neperforovaného 60x50 vč. příslušenství a montážního materiálu</t>
  </si>
  <si>
    <t>702</t>
  </si>
  <si>
    <t>08.37</t>
  </si>
  <si>
    <t>Žlab kabelový neperforovaný 50*60*0,60mm, délka 3m, integrované spojky, pozinkováno, vč. nosného profilu, závitových tyčí, kotev a instalačního materiálu</t>
  </si>
  <si>
    <t>704</t>
  </si>
  <si>
    <t>08.38</t>
  </si>
  <si>
    <t>Montáž kabelového žlabu neperforovaného 60x100 vč. příslušenství a montážního materiálu</t>
  </si>
  <si>
    <t>706</t>
  </si>
  <si>
    <t>08.39</t>
  </si>
  <si>
    <t>Žlab kabelový neperforovaný 100*60*0,60mm, délka 3m, integrované spojky, pozinkováno, vč. instalačního materiálu - výložníky, závitové tyče apod. jsou dodávkou silnoproudu</t>
  </si>
  <si>
    <t>708</t>
  </si>
  <si>
    <t>08.40</t>
  </si>
  <si>
    <t>Montáž kabelového žlabu neperforovaného 60x200 vč. příslušenství a montážního materiálu</t>
  </si>
  <si>
    <t>710</t>
  </si>
  <si>
    <t>08.41</t>
  </si>
  <si>
    <t>Žlab kabelový neperforovaný 200*60*0,60mm, délka 3m, integrované spojky, pozinkováno, vč. instalačního materiálu - výložníky, závitové tyče apod. jsou dodávkou silnoproudu</t>
  </si>
  <si>
    <t>714</t>
  </si>
  <si>
    <t>08.42</t>
  </si>
  <si>
    <t>716</t>
  </si>
  <si>
    <t>718</t>
  </si>
  <si>
    <t>08.43</t>
  </si>
  <si>
    <t>720</t>
  </si>
  <si>
    <t>742 33-0051</t>
  </si>
  <si>
    <t>Popis portu zásuvky</t>
  </si>
  <si>
    <t>722</t>
  </si>
  <si>
    <t>742 33-0052</t>
  </si>
  <si>
    <t>Popis portu patchpanelu</t>
  </si>
  <si>
    <t>724</t>
  </si>
  <si>
    <t>742 33-0101</t>
  </si>
  <si>
    <t>Měření metalické kabeláže, vypracování měřících protokolů (cena za port)</t>
  </si>
  <si>
    <t>726</t>
  </si>
  <si>
    <t>08.44</t>
  </si>
  <si>
    <t>728</t>
  </si>
  <si>
    <t>08.45</t>
  </si>
  <si>
    <t>730</t>
  </si>
  <si>
    <t>08.46</t>
  </si>
  <si>
    <t>732</t>
  </si>
  <si>
    <t>D.09 - Měření a regulace</t>
  </si>
  <si>
    <t xml:space="preserve">    D1 - Rozvaděč RM1</t>
  </si>
  <si>
    <t xml:space="preserve">    D2 - Řídící systém</t>
  </si>
  <si>
    <t xml:space="preserve">    D3 - Rozvaděč RM2</t>
  </si>
  <si>
    <t xml:space="preserve">    D4 - Rozvaděč RM3</t>
  </si>
  <si>
    <t xml:space="preserve">    D5 - Rozvaděč RM3A</t>
  </si>
  <si>
    <t xml:space="preserve">    D6 - Rozvaděč RM4</t>
  </si>
  <si>
    <t xml:space="preserve">    D7 - Rozvaděč RM4A</t>
  </si>
  <si>
    <t xml:space="preserve">    D8 - Rozvaděč RM5</t>
  </si>
  <si>
    <t xml:space="preserve">    D9 - Rozvaděč RM5A</t>
  </si>
  <si>
    <t>02 - Přístroje mimo rozvaděče</t>
  </si>
  <si>
    <t>03 - Kabely a úložné konstrukce a prvky</t>
  </si>
  <si>
    <t>04 - Montáže</t>
  </si>
  <si>
    <t>05 - Elektromontážní práce a materiál</t>
  </si>
  <si>
    <t>06 - Ostatní</t>
  </si>
  <si>
    <t>D1</t>
  </si>
  <si>
    <t>Rozvaděč RM1</t>
  </si>
  <si>
    <t>Skříňový rozvaděč 2000x800x400 mm min. IP43</t>
  </si>
  <si>
    <t>Poznámka k položce:_x000D_
(Rozvaděč včetně potřebného vybavení, jištění, spínací přístroje, kontrolky, atd)</t>
  </si>
  <si>
    <t>D2</t>
  </si>
  <si>
    <t>Řídící systém</t>
  </si>
  <si>
    <t>Metasys NIE29 KNX rozhraním třetí strany (RS232 nebo Ethernet TCP/TP). zař. MS/TP, 24 VAC, 10UI, 8DI, 4AO, 4CO, 7DO, Database pro vizualizace</t>
  </si>
  <si>
    <t>10-bodový IOM, 8 UI, 2 AO, 24 VAC</t>
  </si>
  <si>
    <t>Regulátor FAC. 6 UI, 2 BI, 3 BO and 4 CO a 2 AO, 24 VAC,BacNet</t>
  </si>
  <si>
    <t>Barevný dotykový displej, 3,5", komunikace BACnet MS/TP</t>
  </si>
  <si>
    <t>17-bodový IOM: 6UI, 2DI, 2AO, 4CO, 3DO (triak) BacNet</t>
  </si>
  <si>
    <t>6-bodový IOM: 2UI, 2UO, 2DO (rele) BacNet</t>
  </si>
  <si>
    <t>16-bodový IOM, 16 DI, 24 VAC, BacNet</t>
  </si>
  <si>
    <t>16-bodový IOM, 8 DI, 8 DO, 24 VAC, Bac Net</t>
  </si>
  <si>
    <t>Gateway Dali/Bacnet MS/TP</t>
  </si>
  <si>
    <t>Napájení sběrnice Dali</t>
  </si>
  <si>
    <t>Ks</t>
  </si>
  <si>
    <t>M-Bus koncentrátor pro max.6 zařízení , 24V AC/DC (RS-232)</t>
  </si>
  <si>
    <t>D3</t>
  </si>
  <si>
    <t>Rozvaděč RM2</t>
  </si>
  <si>
    <t>Nástěnný rozvaděč 1200x1000x300 mm min. IP43</t>
  </si>
  <si>
    <t>10-bodový IOM, 8 UI, 2 AO, 24 VAC, BacNet</t>
  </si>
  <si>
    <t>16-bodový IOM, 8 DI, 8 DO, 24 VAC, BacNet</t>
  </si>
  <si>
    <t>D4</t>
  </si>
  <si>
    <t>Rozvaděč RM3</t>
  </si>
  <si>
    <t>Zapuštěný rozvaděč 800x1000x300 mm min. IP43</t>
  </si>
  <si>
    <t>6-bodový IOM: 2UI, 2UO, 2DO (rele); FC Bus a SA Bus</t>
  </si>
  <si>
    <t>D5</t>
  </si>
  <si>
    <t>Rozvaděč RM3A</t>
  </si>
  <si>
    <t>Zapuštěný rozvaděč 800x600x300 mm min. IP43</t>
  </si>
  <si>
    <t>D6</t>
  </si>
  <si>
    <t>Rozvaděč RM4</t>
  </si>
  <si>
    <t>D7</t>
  </si>
  <si>
    <t>Rozvaděč RM4A</t>
  </si>
  <si>
    <t>D8</t>
  </si>
  <si>
    <t>Rozvaděč RM5</t>
  </si>
  <si>
    <t>D9</t>
  </si>
  <si>
    <t>Rozvaděč RM5A</t>
  </si>
  <si>
    <t>12-bodový IOM: 4UI, 4UO, 4DO (rele); FC Bus a SA Bus</t>
  </si>
  <si>
    <t>Přístroje mimo rozvaděče</t>
  </si>
  <si>
    <t>Teplotní čidlo prostorové A99RY-1C</t>
  </si>
  <si>
    <t>Teplotní čidlo venkovní TS-6360E-050</t>
  </si>
  <si>
    <t>Teplotní čidlo příložné TS-6360S-000</t>
  </si>
  <si>
    <t>Teplotní čidlo kanálové TS-6360D-B10</t>
  </si>
  <si>
    <t>Teplotní čidlo do jímky LP-A99S000-C</t>
  </si>
  <si>
    <t>CU jímka, 50 mm, 25 bar, závit R 1/2</t>
  </si>
  <si>
    <t>Snímač diferenčního tlaku 0-500Pa P233A-4-PHC</t>
  </si>
  <si>
    <t>Snímač tlaku v potrubí, signál 0-10V DP2500-R8-AZ</t>
  </si>
  <si>
    <t>Snímač tlaku v potrubí, signál 0-10V P499VBH-401C</t>
  </si>
  <si>
    <t>Adaptér pro P74, P77, P78, P99</t>
  </si>
  <si>
    <t>Snímač CO2 do VZT kanálu, 0-10 V, 0-2000 ppm CD-P00-00-0</t>
  </si>
  <si>
    <t>Snímač CO prostorový CD-200-E00-00</t>
  </si>
  <si>
    <t>Čidlo pohybu</t>
  </si>
  <si>
    <t>Snímač vlhkosti prostorový HT-1300-UR</t>
  </si>
  <si>
    <t>Snímač vlhkosti kanálový HT -1306-UD1</t>
  </si>
  <si>
    <t>Protimrazová ochrana ohřívače 270XT-95008</t>
  </si>
  <si>
    <t>Kapilární svorka 270XT/A11, 6ks</t>
  </si>
  <si>
    <t>Příložný termostat A19DAC-9001</t>
  </si>
  <si>
    <t>Elektrody zaplavení DS</t>
  </si>
  <si>
    <t>Pohon klapky 24V AC 20Nm, ř. signál 0-10V hav. Funkce M9220-GGA-1</t>
  </si>
  <si>
    <t>Pohon klapky 24V AC 16Nm, ř. signál 0-10V M9116-GGA-1N</t>
  </si>
  <si>
    <t>02.22_O</t>
  </si>
  <si>
    <t>Pohonklapky 24V AC 8Nm, ON/OFF M9108-AGA-1N</t>
  </si>
  <si>
    <t>Třícestný směš. bronzový ventil, PN 16, DN 15, válcový závit, Kv 4,0 m3/h</t>
  </si>
  <si>
    <t>Třícestný směš. bronzový ventil, PN 16, DN20, válcový závit, Kv 6,3 m3/h</t>
  </si>
  <si>
    <t>Třícestný směš. bronzový ventil, PN 16, DN 40, válcový závit,Kv 25 m3/h</t>
  </si>
  <si>
    <t>Dvoucestný bronzový ventil, PN 16, DN20, válcový závit, Kv 6,3</t>
  </si>
  <si>
    <t>Dvoucestný bronzový ventil, PN 16, DN 32, válcový závit, Kv 16</t>
  </si>
  <si>
    <t>Dvoucestný bronzový ventil, PN 16, DN 40, válcový závit, Kv 25</t>
  </si>
  <si>
    <t>Samonastavovací elektrický pohon, 500 N, IP54, proporcion. ovládání 0-10 V DC, 24 V AC, VA-7706-1001</t>
  </si>
  <si>
    <t>Meteostanice vítr, déšť</t>
  </si>
  <si>
    <t>Svorková krabice 5 svorek</t>
  </si>
  <si>
    <t>Kabely a úložné konstrukce a prvky</t>
  </si>
  <si>
    <t>Silový kabel CYKY2Ox1,5</t>
  </si>
  <si>
    <t>Silový kabel CYKY3Jx1,5</t>
  </si>
  <si>
    <t>Silový kabel CYKY4Jx2,5</t>
  </si>
  <si>
    <t>Silový kabel CYKY4Jx4</t>
  </si>
  <si>
    <t>Stíněný kabel JYTY2x1</t>
  </si>
  <si>
    <t>Stíněný kabel JYTY4x1</t>
  </si>
  <si>
    <t>Komunikační kabel Paar tronic 2x2x06</t>
  </si>
  <si>
    <t>Kabel TCEKPFLE 3x4x0,8</t>
  </si>
  <si>
    <t>Kabelová chránička d=60 mm</t>
  </si>
  <si>
    <t>Vodič CY4žz</t>
  </si>
  <si>
    <t>Vodič CY6žz</t>
  </si>
  <si>
    <t>Vodič CY10žz</t>
  </si>
  <si>
    <t>Kabelový žlab plechový 250x50 mm vč. víka</t>
  </si>
  <si>
    <t>Kabelový žlab plechový 125x50 mm vč. víka</t>
  </si>
  <si>
    <t>Kabelový žlab mřížový 150x50 mm</t>
  </si>
  <si>
    <t>Konzola kabelového žlabu</t>
  </si>
  <si>
    <t>Ohebná trubka 16 mm</t>
  </si>
  <si>
    <t>Vkládací lišta LV24</t>
  </si>
  <si>
    <t>PVC trubka pevná 20 mm</t>
  </si>
  <si>
    <t>Konstrukce pro prostorová čidla</t>
  </si>
  <si>
    <t>Pomocný materiál</t>
  </si>
  <si>
    <t>Montáže</t>
  </si>
  <si>
    <t>Výroba a montáž skříňového rozvaděče</t>
  </si>
  <si>
    <t>Výroba a montáž nástěnného, zapuštěného rozvaděče</t>
  </si>
  <si>
    <t>Snímač tlaku, tlakové diference</t>
  </si>
  <si>
    <t>Čidlo teploty</t>
  </si>
  <si>
    <t>Pohon klapky</t>
  </si>
  <si>
    <t>Regulační ventil</t>
  </si>
  <si>
    <t>Elektrody zaplavení</t>
  </si>
  <si>
    <t>Montáž kabelových žlabů, lišt a trubek</t>
  </si>
  <si>
    <t>Montáž kabelů</t>
  </si>
  <si>
    <t>Montáž ochranného pospojení</t>
  </si>
  <si>
    <t>Elektromontážní práce a materiál</t>
  </si>
  <si>
    <t>Software regulátory (uživatelský)</t>
  </si>
  <si>
    <t>db</t>
  </si>
  <si>
    <t>Rozšíření stávající vizualizace o 10ks obrázků</t>
  </si>
  <si>
    <t>Rošíření stávající alarmové database</t>
  </si>
  <si>
    <t>Rozšíření stávající trendové databyse</t>
  </si>
  <si>
    <t>Programování scén osvětlení (Dali )</t>
  </si>
  <si>
    <t>Konfigurace stávajícího vizualizačního PC pro novou budovu</t>
  </si>
  <si>
    <t>Ostatní</t>
  </si>
  <si>
    <t>Nastavení a oživení systému MaR</t>
  </si>
  <si>
    <t>Výchozí revize</t>
  </si>
  <si>
    <t>Dílenská dokumentace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</si>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</sst>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charset val="238"/>
    </font>
    <font>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326">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Alignment="1">
      <alignment horizontal="left" vertical="center"/>
    </xf>
    <xf numFmtId="0" fontId="0" fillId="0" borderId="2" xfId="0" applyBorder="1"/>
    <xf numFmtId="0" fontId="0" fillId="0" borderId="3" xfId="0" applyBorder="1"/>
    <xf numFmtId="0" fontId="0" fillId="0" borderId="4"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4" xfId="0" applyBorder="1" applyAlignment="1">
      <alignment vertical="center"/>
    </xf>
    <xf numFmtId="0" fontId="17" fillId="0" borderId="6" xfId="0" applyFont="1" applyBorder="1" applyAlignment="1">
      <alignment horizontal="left" vertical="center"/>
    </xf>
    <xf numFmtId="0" fontId="0" fillId="0" borderId="6" xfId="0"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ill="1" applyAlignment="1">
      <alignment vertical="center"/>
    </xf>
    <xf numFmtId="0" fontId="4" fillId="3" borderId="7" xfId="0" applyFont="1" applyFill="1" applyBorder="1" applyAlignment="1">
      <alignment horizontal="left" vertical="center"/>
    </xf>
    <xf numFmtId="0" fontId="0" fillId="3" borderId="8" xfId="0" applyFill="1" applyBorder="1" applyAlignment="1">
      <alignment vertical="center"/>
    </xf>
    <xf numFmtId="0" fontId="4" fillId="3" borderId="8" xfId="0" applyFont="1" applyFill="1" applyBorder="1" applyAlignment="1">
      <alignment horizontal="center" vertical="center"/>
    </xf>
    <xf numFmtId="0" fontId="0" fillId="0" borderId="10" xfId="0" applyBorder="1" applyAlignment="1">
      <alignment vertical="center"/>
    </xf>
    <xf numFmtId="0" fontId="0" fillId="0" borderId="11" xfId="0"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0" xfId="0" applyFont="1" applyAlignment="1">
      <alignment horizontal="left" vertical="center"/>
    </xf>
    <xf numFmtId="0" fontId="0" fillId="0" borderId="16" xfId="0" applyBorder="1" applyAlignment="1">
      <alignment vertical="center"/>
    </xf>
    <xf numFmtId="0" fontId="0" fillId="4" borderId="8" xfId="0" applyFill="1" applyBorder="1" applyAlignment="1">
      <alignment vertical="center"/>
    </xf>
    <xf numFmtId="0" fontId="21" fillId="4" borderId="9" xfId="0" applyFont="1" applyFill="1" applyBorder="1" applyAlignment="1">
      <alignment horizontal="center" vertical="center"/>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19" xfId="0" applyFont="1" applyBorder="1" applyAlignment="1">
      <alignment horizontal="center" vertical="center" wrapText="1"/>
    </xf>
    <xf numFmtId="0" fontId="0" fillId="0" borderId="12" xfId="0" applyBorder="1" applyAlignment="1">
      <alignment vertical="center"/>
    </xf>
    <xf numFmtId="0" fontId="4" fillId="0" borderId="4"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vertical="center"/>
    </xf>
    <xf numFmtId="0" fontId="4" fillId="0" borderId="0" xfId="0" applyFont="1" applyAlignment="1">
      <alignment horizontal="center" vertical="center"/>
    </xf>
    <xf numFmtId="4" fontId="19" fillId="0" borderId="15" xfId="0" applyNumberFormat="1" applyFont="1" applyBorder="1" applyAlignment="1">
      <alignment vertical="center"/>
    </xf>
    <xf numFmtId="4" fontId="19" fillId="0" borderId="0" xfId="0" applyNumberFormat="1" applyFont="1" applyAlignment="1">
      <alignment vertical="center"/>
    </xf>
    <xf numFmtId="166" fontId="19" fillId="0" borderId="0" xfId="0" applyNumberFormat="1" applyFont="1" applyAlignment="1">
      <alignment vertical="center"/>
    </xf>
    <xf numFmtId="4" fontId="19" fillId="0" borderId="16" xfId="0" applyNumberFormat="1" applyFont="1" applyBorder="1" applyAlignment="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5" fillId="0" borderId="4" xfId="0" applyFont="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xf>
    <xf numFmtId="4" fontId="27" fillId="0" borderId="15" xfId="0" applyNumberFormat="1" applyFont="1" applyBorder="1" applyAlignment="1">
      <alignment vertical="center"/>
    </xf>
    <xf numFmtId="4" fontId="27" fillId="0" borderId="0" xfId="0" applyNumberFormat="1" applyFont="1" applyAlignment="1">
      <alignment vertical="center"/>
    </xf>
    <xf numFmtId="166" fontId="27" fillId="0" borderId="0" xfId="0" applyNumberFormat="1" applyFont="1" applyAlignment="1">
      <alignment vertical="center"/>
    </xf>
    <xf numFmtId="4" fontId="27" fillId="0" borderId="16" xfId="0" applyNumberFormat="1" applyFont="1" applyBorder="1" applyAlignment="1">
      <alignment vertical="center"/>
    </xf>
    <xf numFmtId="0" fontId="5" fillId="0" borderId="0" xfId="0" applyFont="1" applyAlignment="1">
      <alignment horizontal="left" vertical="center"/>
    </xf>
    <xf numFmtId="0" fontId="28" fillId="0" borderId="0" xfId="1" applyFont="1" applyAlignment="1">
      <alignment horizontal="center" vertical="center"/>
    </xf>
    <xf numFmtId="0" fontId="2" fillId="0" borderId="0" xfId="0" applyFont="1" applyAlignment="1">
      <alignment horizontal="center" vertical="center"/>
    </xf>
    <xf numFmtId="4" fontId="1" fillId="0" borderId="15"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6" xfId="0" applyNumberFormat="1" applyFont="1" applyBorder="1" applyAlignment="1">
      <alignment vertical="center"/>
    </xf>
    <xf numFmtId="4" fontId="1" fillId="0" borderId="20" xfId="0" applyNumberFormat="1" applyFont="1" applyBorder="1" applyAlignment="1">
      <alignment vertical="center"/>
    </xf>
    <xf numFmtId="4" fontId="1" fillId="0" borderId="21" xfId="0" applyNumberFormat="1" applyFont="1" applyBorder="1" applyAlignment="1">
      <alignment vertical="center"/>
    </xf>
    <xf numFmtId="166" fontId="1" fillId="0" borderId="21" xfId="0" applyNumberFormat="1" applyFont="1" applyBorder="1" applyAlignment="1">
      <alignment vertical="center"/>
    </xf>
    <xf numFmtId="4" fontId="1"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wrapText="1"/>
    </xf>
    <xf numFmtId="0" fontId="17"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ill="1" applyBorder="1" applyAlignment="1">
      <alignment vertical="center"/>
    </xf>
    <xf numFmtId="0" fontId="21" fillId="4" borderId="0" xfId="0" applyFont="1" applyFill="1" applyAlignment="1">
      <alignment horizontal="left" vertical="center"/>
    </xf>
    <xf numFmtId="0" fontId="21" fillId="4"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4" xfId="0"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19" xfId="0" applyFont="1" applyFill="1" applyBorder="1" applyAlignment="1">
      <alignment horizontal="center" vertical="center" wrapText="1"/>
    </xf>
    <xf numFmtId="4" fontId="23" fillId="0" borderId="0" xfId="0" applyNumberFormat="1" applyFont="1"/>
    <xf numFmtId="166" fontId="32" fillId="0" borderId="13" xfId="0" applyNumberFormat="1" applyFont="1" applyBorder="1"/>
    <xf numFmtId="166" fontId="32" fillId="0" borderId="14" xfId="0" applyNumberFormat="1" applyFont="1" applyBorder="1"/>
    <xf numFmtId="4" fontId="33" fillId="0" borderId="0" xfId="0" applyNumberFormat="1" applyFont="1" applyAlignment="1">
      <alignment vertical="center"/>
    </xf>
    <xf numFmtId="0" fontId="8" fillId="0" borderId="4"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5" xfId="0" applyFont="1" applyBorder="1"/>
    <xf numFmtId="166" fontId="8" fillId="0" borderId="0" xfId="0" applyNumberFormat="1" applyFont="1"/>
    <xf numFmtId="166" fontId="8" fillId="0" borderId="16"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1" fillId="0" borderId="23" xfId="0" applyFont="1" applyBorder="1" applyAlignment="1">
      <alignment horizontal="center" vertical="center"/>
    </xf>
    <xf numFmtId="49" fontId="21" fillId="0" borderId="23" xfId="0" applyNumberFormat="1" applyFont="1" applyBorder="1" applyAlignment="1">
      <alignment horizontal="left" vertical="center" wrapText="1"/>
    </xf>
    <xf numFmtId="0" fontId="21" fillId="0" borderId="23" xfId="0" applyFont="1" applyBorder="1" applyAlignment="1">
      <alignment horizontal="left" vertical="center" wrapText="1"/>
    </xf>
    <xf numFmtId="0" fontId="21" fillId="0" borderId="23" xfId="0" applyFont="1" applyBorder="1" applyAlignment="1">
      <alignment horizontal="center" vertical="center" wrapText="1"/>
    </xf>
    <xf numFmtId="167" fontId="21" fillId="0" borderId="23" xfId="0" applyNumberFormat="1" applyFont="1" applyBorder="1" applyAlignment="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lignment vertical="center"/>
    </xf>
    <xf numFmtId="0" fontId="22" fillId="2" borderId="15" xfId="0" applyFont="1" applyFill="1" applyBorder="1" applyAlignment="1" applyProtection="1">
      <alignment horizontal="left" vertical="center"/>
      <protection locked="0"/>
    </xf>
    <xf numFmtId="0" fontId="22" fillId="0" borderId="0" xfId="0" applyFont="1" applyAlignment="1">
      <alignment horizontal="center" vertical="center"/>
    </xf>
    <xf numFmtId="166" fontId="22" fillId="0" borderId="0" xfId="0" applyNumberFormat="1" applyFont="1" applyAlignment="1">
      <alignment vertical="center"/>
    </xf>
    <xf numFmtId="166" fontId="22" fillId="0" borderId="16" xfId="0" applyNumberFormat="1" applyFont="1" applyBorder="1" applyAlignment="1">
      <alignment vertical="center"/>
    </xf>
    <xf numFmtId="0" fontId="21" fillId="0" borderId="0" xfId="0" applyFont="1" applyAlignment="1">
      <alignment horizontal="left" vertical="center"/>
    </xf>
    <xf numFmtId="4" fontId="0" fillId="0" borderId="0" xfId="0" applyNumberFormat="1" applyAlignment="1">
      <alignment vertical="center"/>
    </xf>
    <xf numFmtId="0" fontId="34" fillId="0" borderId="0" xfId="0" applyFont="1" applyAlignment="1">
      <alignment horizontal="left" vertical="center"/>
    </xf>
    <xf numFmtId="0" fontId="35" fillId="0" borderId="0" xfId="1" applyFont="1" applyAlignment="1" applyProtection="1">
      <alignment vertical="center" wrapText="1"/>
    </xf>
    <xf numFmtId="0" fontId="0" fillId="0" borderId="0" xfId="0" applyAlignment="1" applyProtection="1">
      <alignment vertical="center"/>
      <protection locked="0"/>
    </xf>
    <xf numFmtId="0" fontId="0" fillId="0" borderId="15" xfId="0" applyBorder="1" applyAlignment="1">
      <alignment vertical="center"/>
    </xf>
    <xf numFmtId="0" fontId="36" fillId="0" borderId="0" xfId="0" applyFont="1" applyAlignment="1">
      <alignment horizontal="left" vertical="center"/>
    </xf>
    <xf numFmtId="0" fontId="37" fillId="0" borderId="0" xfId="0" applyFont="1" applyAlignment="1">
      <alignment vertical="center" wrapText="1"/>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16" xfId="0" applyFont="1" applyBorder="1" applyAlignment="1">
      <alignment vertical="center"/>
    </xf>
    <xf numFmtId="0" fontId="38" fillId="0" borderId="23" xfId="0" applyFont="1" applyBorder="1" applyAlignment="1">
      <alignment horizontal="center" vertical="center"/>
    </xf>
    <xf numFmtId="49" fontId="38" fillId="0" borderId="23" xfId="0" applyNumberFormat="1" applyFont="1" applyBorder="1" applyAlignment="1">
      <alignment horizontal="left" vertical="center" wrapText="1"/>
    </xf>
    <xf numFmtId="0" fontId="38" fillId="0" borderId="23" xfId="0" applyFont="1" applyBorder="1" applyAlignment="1">
      <alignment horizontal="left" vertical="center" wrapText="1"/>
    </xf>
    <xf numFmtId="0" fontId="38" fillId="0" borderId="23" xfId="0" applyFont="1" applyBorder="1" applyAlignment="1">
      <alignment horizontal="center" vertical="center" wrapText="1"/>
    </xf>
    <xf numFmtId="167" fontId="38" fillId="0" borderId="23" xfId="0" applyNumberFormat="1" applyFont="1" applyBorder="1" applyAlignment="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Alignment="1">
      <alignment horizontal="center" vertical="center"/>
    </xf>
    <xf numFmtId="0" fontId="37" fillId="0" borderId="0" xfId="0" applyFont="1" applyAlignment="1">
      <alignment vertical="top" wrapText="1"/>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16" xfId="0" applyFont="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22" fillId="2" borderId="20" xfId="0" applyFont="1" applyFill="1" applyBorder="1" applyAlignment="1" applyProtection="1">
      <alignment horizontal="left" vertical="center"/>
      <protection locked="0"/>
    </xf>
    <xf numFmtId="0" fontId="22" fillId="0" borderId="21" xfId="0" applyFont="1" applyBorder="1" applyAlignment="1">
      <alignment horizontal="center" vertical="center"/>
    </xf>
    <xf numFmtId="166" fontId="22" fillId="0" borderId="21" xfId="0" applyNumberFormat="1" applyFont="1" applyBorder="1" applyAlignment="1">
      <alignment vertical="center"/>
    </xf>
    <xf numFmtId="166" fontId="22" fillId="0" borderId="22" xfId="0" applyNumberFormat="1" applyFont="1" applyBorder="1" applyAlignment="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49" fillId="0" borderId="27" xfId="0" applyFont="1" applyBorder="1" applyAlignment="1">
      <alignment horizontal="left" vertical="center"/>
    </xf>
    <xf numFmtId="0" fontId="50" fillId="0" borderId="1" xfId="0" applyFont="1" applyBorder="1" applyAlignment="1">
      <alignment vertical="top"/>
    </xf>
    <xf numFmtId="0" fontId="50" fillId="0" borderId="1" xfId="0" applyFont="1" applyBorder="1" applyAlignment="1">
      <alignment horizontal="left" vertical="center"/>
    </xf>
    <xf numFmtId="0" fontId="50" fillId="0" borderId="1" xfId="0" applyFont="1" applyBorder="1" applyAlignment="1">
      <alignment horizontal="center" vertical="center"/>
    </xf>
    <xf numFmtId="49" fontId="50" fillId="0" borderId="1" xfId="0" applyNumberFormat="1" applyFont="1" applyBorder="1" applyAlignment="1">
      <alignment horizontal="left" vertical="center"/>
    </xf>
    <xf numFmtId="0" fontId="49" fillId="0" borderId="28" xfId="0"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20" fillId="0" borderId="15" xfId="0" applyFont="1" applyBorder="1" applyAlignment="1">
      <alignment horizontal="left" vertical="center"/>
    </xf>
    <xf numFmtId="0" fontId="20"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1" fillId="4" borderId="7" xfId="0" applyFont="1" applyFill="1" applyBorder="1" applyAlignment="1">
      <alignment horizontal="center" vertical="center"/>
    </xf>
    <xf numFmtId="0" fontId="21" fillId="4" borderId="8" xfId="0" applyFont="1" applyFill="1" applyBorder="1" applyAlignment="1">
      <alignment horizontal="left" vertical="center"/>
    </xf>
    <xf numFmtId="0" fontId="21" fillId="4" borderId="8" xfId="0" applyFont="1" applyFill="1" applyBorder="1" applyAlignment="1">
      <alignment horizontal="right" vertical="center"/>
    </xf>
    <xf numFmtId="0" fontId="21" fillId="4" borderId="8" xfId="0" applyFont="1" applyFill="1" applyBorder="1" applyAlignment="1">
      <alignment horizontal="center" vertical="center"/>
    </xf>
    <xf numFmtId="4" fontId="26" fillId="0" borderId="0" xfId="0" applyNumberFormat="1" applyFont="1" applyAlignment="1">
      <alignment horizontal="right" vertical="center"/>
    </xf>
    <xf numFmtId="0" fontId="26" fillId="0" borderId="0" xfId="0" applyFont="1" applyAlignment="1">
      <alignment vertical="center"/>
    </xf>
    <xf numFmtId="4" fontId="26" fillId="0" borderId="0" xfId="0" applyNumberFormat="1" applyFont="1" applyAlignment="1">
      <alignment vertical="center"/>
    </xf>
    <xf numFmtId="0" fontId="25" fillId="0" borderId="0" xfId="0" applyFont="1" applyAlignment="1">
      <alignment horizontal="left" vertical="center" wrapText="1"/>
    </xf>
    <xf numFmtId="4" fontId="7" fillId="0" borderId="0" xfId="0" applyNumberFormat="1" applyFont="1" applyAlignment="1">
      <alignment vertical="center"/>
    </xf>
    <xf numFmtId="0" fontId="7" fillId="0" borderId="0" xfId="0" applyFont="1" applyAlignment="1">
      <alignment vertical="center"/>
    </xf>
    <xf numFmtId="0" fontId="29" fillId="0" borderId="0" xfId="0" applyFont="1" applyAlignment="1">
      <alignment horizontal="left" vertical="center" wrapText="1"/>
    </xf>
    <xf numFmtId="4" fontId="23" fillId="0" borderId="0" xfId="0" applyNumberFormat="1" applyFont="1" applyAlignment="1">
      <alignment horizontal="right" vertical="center"/>
    </xf>
    <xf numFmtId="4" fontId="23" fillId="0" borderId="0" xfId="0" applyNumberFormat="1" applyFont="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6" xfId="0" applyNumberFormat="1" applyFont="1" applyBorder="1" applyAlignment="1">
      <alignment vertical="center"/>
    </xf>
    <xf numFmtId="0" fontId="0" fillId="0" borderId="6" xfId="0"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3" borderId="8" xfId="0" applyNumberFormat="1" applyFont="1" applyFill="1" applyBorder="1" applyAlignment="1">
      <alignment vertical="center"/>
    </xf>
    <xf numFmtId="0" fontId="0" fillId="3" borderId="8" xfId="0" applyFill="1" applyBorder="1" applyAlignment="1">
      <alignment vertical="center"/>
    </xf>
    <xf numFmtId="0" fontId="0" fillId="3" borderId="9" xfId="0" applyFill="1" applyBorder="1" applyAlignment="1">
      <alignment vertical="center"/>
    </xf>
    <xf numFmtId="0" fontId="4" fillId="3" borderId="8" xfId="0" applyFont="1" applyFill="1" applyBorder="1" applyAlignment="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0" fontId="43" fillId="0" borderId="1" xfId="0" applyFont="1" applyBorder="1" applyAlignment="1">
      <alignment horizontal="left" vertical="center" wrapText="1"/>
    </xf>
    <xf numFmtId="0" fontId="42" fillId="0" borderId="29" xfId="0" applyFont="1" applyBorder="1" applyAlignment="1">
      <alignment horizontal="left" wrapText="1"/>
    </xf>
    <xf numFmtId="0" fontId="41" fillId="0" borderId="1" xfId="0" applyFont="1" applyBorder="1" applyAlignment="1">
      <alignment horizontal="center" vertical="center" wrapText="1"/>
    </xf>
    <xf numFmtId="49" fontId="43" fillId="0" borderId="1" xfId="0" applyNumberFormat="1" applyFont="1" applyBorder="1" applyAlignment="1">
      <alignment horizontal="left" vertical="center" wrapText="1"/>
    </xf>
    <xf numFmtId="0" fontId="41" fillId="0" borderId="1" xfId="0" applyFont="1" applyBorder="1" applyAlignment="1">
      <alignment horizontal="center" vertical="center"/>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17" Type="http://schemas.openxmlformats.org/officeDocument/2006/relationships/hyperlink" Target="https://podminky.urs.cz/item/CS_URS_2024_02/943111112" TargetMode="External"/><Relationship Id="rId21" Type="http://schemas.openxmlformats.org/officeDocument/2006/relationships/hyperlink" Target="https://podminky.urs.cz/item/CS_URS_2024_02/181951112" TargetMode="External"/><Relationship Id="rId42" Type="http://schemas.openxmlformats.org/officeDocument/2006/relationships/hyperlink" Target="https://podminky.urs.cz/item/CS_URS_2024_02/279323111" TargetMode="External"/><Relationship Id="rId63" Type="http://schemas.openxmlformats.org/officeDocument/2006/relationships/hyperlink" Target="https://podminky.urs.cz/item/CS_URS_2024_02/331351325" TargetMode="External"/><Relationship Id="rId84" Type="http://schemas.openxmlformats.org/officeDocument/2006/relationships/hyperlink" Target="https://podminky.urs.cz/item/CS_URS_2024_02/431351121" TargetMode="External"/><Relationship Id="rId138" Type="http://schemas.openxmlformats.org/officeDocument/2006/relationships/hyperlink" Target="https://podminky.urs.cz/item/CS_URS_2024_02/711142559" TargetMode="External"/><Relationship Id="rId159" Type="http://schemas.openxmlformats.org/officeDocument/2006/relationships/hyperlink" Target="https://podminky.urs.cz/item/CS_URS_2024_02/713121121" TargetMode="External"/><Relationship Id="rId170" Type="http://schemas.openxmlformats.org/officeDocument/2006/relationships/hyperlink" Target="https://podminky.urs.cz/item/CS_URS_2024_02/713141243" TargetMode="External"/><Relationship Id="rId191" Type="http://schemas.openxmlformats.org/officeDocument/2006/relationships/hyperlink" Target="https://podminky.urs.cz/item/CS_URS_2024_02/763172325" TargetMode="External"/><Relationship Id="rId205" Type="http://schemas.openxmlformats.org/officeDocument/2006/relationships/hyperlink" Target="https://podminky.urs.cz/item/CS_URS_2024_02/781121011" TargetMode="External"/><Relationship Id="rId107" Type="http://schemas.openxmlformats.org/officeDocument/2006/relationships/hyperlink" Target="https://podminky.urs.cz/item/CS_URS_2024_02/632441220" TargetMode="External"/><Relationship Id="rId11" Type="http://schemas.openxmlformats.org/officeDocument/2006/relationships/hyperlink" Target="https://podminky.urs.cz/item/CS_URS_2024_02/153113112" TargetMode="External"/><Relationship Id="rId32" Type="http://schemas.openxmlformats.org/officeDocument/2006/relationships/hyperlink" Target="https://podminky.urs.cz/item/CS_URS_2024_02/273323511" TargetMode="External"/><Relationship Id="rId53" Type="http://schemas.openxmlformats.org/officeDocument/2006/relationships/hyperlink" Target="https://podminky.urs.cz/item/CS_URS_2024_02/311270411" TargetMode="External"/><Relationship Id="rId74" Type="http://schemas.openxmlformats.org/officeDocument/2006/relationships/hyperlink" Target="https://podminky.urs.cz/item/CS_URS_2024_02/411361821" TargetMode="External"/><Relationship Id="rId128" Type="http://schemas.openxmlformats.org/officeDocument/2006/relationships/hyperlink" Target="https://podminky.urs.cz/item/CS_URS_2024_02/953946131" TargetMode="External"/><Relationship Id="rId149" Type="http://schemas.openxmlformats.org/officeDocument/2006/relationships/hyperlink" Target="https://podminky.urs.cz/item/CS_URS_2024_02/712363611" TargetMode="External"/><Relationship Id="rId5" Type="http://schemas.openxmlformats.org/officeDocument/2006/relationships/hyperlink" Target="https://podminky.urs.cz/item/CS_URS_2024_02/131351102" TargetMode="External"/><Relationship Id="rId95" Type="http://schemas.openxmlformats.org/officeDocument/2006/relationships/hyperlink" Target="https://podminky.urs.cz/item/CS_URS_2024_02/622211021" TargetMode="External"/><Relationship Id="rId160" Type="http://schemas.openxmlformats.org/officeDocument/2006/relationships/hyperlink" Target="https://podminky.urs.cz/item/CS_URS_2024_02/713121131" TargetMode="External"/><Relationship Id="rId181" Type="http://schemas.openxmlformats.org/officeDocument/2006/relationships/hyperlink" Target="https://podminky.urs.cz/item/CS_URS_2024_02/762512261" TargetMode="External"/><Relationship Id="rId216" Type="http://schemas.openxmlformats.org/officeDocument/2006/relationships/hyperlink" Target="https://podminky.urs.cz/item/CS_URS_2024_02/045002000" TargetMode="External"/><Relationship Id="rId22" Type="http://schemas.openxmlformats.org/officeDocument/2006/relationships/hyperlink" Target="https://podminky.urs.cz/item/CS_URS_2024_02/212755216" TargetMode="External"/><Relationship Id="rId43" Type="http://schemas.openxmlformats.org/officeDocument/2006/relationships/hyperlink" Target="https://podminky.urs.cz/item/CS_URS_2024_02/279351121" TargetMode="External"/><Relationship Id="rId64" Type="http://schemas.openxmlformats.org/officeDocument/2006/relationships/hyperlink" Target="https://podminky.urs.cz/item/CS_URS_2024_02/331351326" TargetMode="External"/><Relationship Id="rId118" Type="http://schemas.openxmlformats.org/officeDocument/2006/relationships/hyperlink" Target="https://podminky.urs.cz/item/CS_URS_2024_02/943111212" TargetMode="External"/><Relationship Id="rId139" Type="http://schemas.openxmlformats.org/officeDocument/2006/relationships/hyperlink" Target="https://podminky.urs.cz/item/CS_URS_2024_02/711161212" TargetMode="External"/><Relationship Id="rId85" Type="http://schemas.openxmlformats.org/officeDocument/2006/relationships/hyperlink" Target="https://podminky.urs.cz/item/CS_URS_2024_02/431351122" TargetMode="External"/><Relationship Id="rId150" Type="http://schemas.openxmlformats.org/officeDocument/2006/relationships/hyperlink" Target="https://podminky.urs.cz/item/CS_URS_2024_02/712363612" TargetMode="External"/><Relationship Id="rId171" Type="http://schemas.openxmlformats.org/officeDocument/2006/relationships/hyperlink" Target="https://podminky.urs.cz/item/CS_URS_2024_02/713141263" TargetMode="External"/><Relationship Id="rId192" Type="http://schemas.openxmlformats.org/officeDocument/2006/relationships/hyperlink" Target="https://podminky.urs.cz/item/CS_URS_2024_02/763732212" TargetMode="External"/><Relationship Id="rId206" Type="http://schemas.openxmlformats.org/officeDocument/2006/relationships/hyperlink" Target="https://podminky.urs.cz/item/CS_URS_2024_02/781131112" TargetMode="External"/><Relationship Id="rId12" Type="http://schemas.openxmlformats.org/officeDocument/2006/relationships/hyperlink" Target="https://podminky.urs.cz/item/CS_URS_2024_02/153116112" TargetMode="External"/><Relationship Id="rId33" Type="http://schemas.openxmlformats.org/officeDocument/2006/relationships/hyperlink" Target="https://podminky.urs.cz/item/CS_URS_2024_02/273351121" TargetMode="External"/><Relationship Id="rId108" Type="http://schemas.openxmlformats.org/officeDocument/2006/relationships/hyperlink" Target="https://podminky.urs.cz/item/CS_URS_2024_02/632481213" TargetMode="External"/><Relationship Id="rId129" Type="http://schemas.openxmlformats.org/officeDocument/2006/relationships/hyperlink" Target="https://podminky.urs.cz/item/CS_URS_2024_02/953946131" TargetMode="External"/><Relationship Id="rId54" Type="http://schemas.openxmlformats.org/officeDocument/2006/relationships/hyperlink" Target="https://podminky.urs.cz/item/CS_URS_2024_02/311270551" TargetMode="External"/><Relationship Id="rId75" Type="http://schemas.openxmlformats.org/officeDocument/2006/relationships/hyperlink" Target="https://podminky.urs.cz/item/CS_URS_2024_02/413321616" TargetMode="External"/><Relationship Id="rId96" Type="http://schemas.openxmlformats.org/officeDocument/2006/relationships/hyperlink" Target="https://podminky.urs.cz/item/CS_URS_2024_02/622211021" TargetMode="External"/><Relationship Id="rId140" Type="http://schemas.openxmlformats.org/officeDocument/2006/relationships/hyperlink" Target="https://podminky.urs.cz/item/CS_URS_2024_02/998711102" TargetMode="External"/><Relationship Id="rId161" Type="http://schemas.openxmlformats.org/officeDocument/2006/relationships/hyperlink" Target="https://podminky.urs.cz/item/CS_URS_2024_02/713131141" TargetMode="External"/><Relationship Id="rId182" Type="http://schemas.openxmlformats.org/officeDocument/2006/relationships/hyperlink" Target="https://podminky.urs.cz/item/CS_URS_2024_02/762951004" TargetMode="External"/><Relationship Id="rId217" Type="http://schemas.openxmlformats.org/officeDocument/2006/relationships/hyperlink" Target="https://podminky.urs.cz/item/CS_URS_2024_02/060001000" TargetMode="External"/><Relationship Id="rId6" Type="http://schemas.openxmlformats.org/officeDocument/2006/relationships/hyperlink" Target="https://podminky.urs.cz/item/CS_URS_2024_02/131351206" TargetMode="External"/><Relationship Id="rId23" Type="http://schemas.openxmlformats.org/officeDocument/2006/relationships/hyperlink" Target="https://podminky.urs.cz/item/CS_URS_2024_02/213141111" TargetMode="External"/><Relationship Id="rId119" Type="http://schemas.openxmlformats.org/officeDocument/2006/relationships/hyperlink" Target="https://podminky.urs.cz/item/CS_URS_2024_02/943111812" TargetMode="External"/><Relationship Id="rId44" Type="http://schemas.openxmlformats.org/officeDocument/2006/relationships/hyperlink" Target="https://podminky.urs.cz/item/CS_URS_2024_02/279351122" TargetMode="External"/><Relationship Id="rId65" Type="http://schemas.openxmlformats.org/officeDocument/2006/relationships/hyperlink" Target="https://podminky.urs.cz/item/CS_URS_2024_02/331361821" TargetMode="External"/><Relationship Id="rId86" Type="http://schemas.openxmlformats.org/officeDocument/2006/relationships/hyperlink" Target="https://podminky.urs.cz/item/CS_URS_2024_02/611131301" TargetMode="External"/><Relationship Id="rId130" Type="http://schemas.openxmlformats.org/officeDocument/2006/relationships/hyperlink" Target="https://podminky.urs.cz/item/CS_URS_2024_02/953961214" TargetMode="External"/><Relationship Id="rId151" Type="http://schemas.openxmlformats.org/officeDocument/2006/relationships/hyperlink" Target="https://podminky.urs.cz/item/CS_URS_2024_02/712363613" TargetMode="External"/><Relationship Id="rId172" Type="http://schemas.openxmlformats.org/officeDocument/2006/relationships/hyperlink" Target="https://podminky.urs.cz/item/CS_URS_2024_02/713141311" TargetMode="External"/><Relationship Id="rId193" Type="http://schemas.openxmlformats.org/officeDocument/2006/relationships/hyperlink" Target="https://podminky.urs.cz/item/CS_URS_2024_02/763734114" TargetMode="External"/><Relationship Id="rId207" Type="http://schemas.openxmlformats.org/officeDocument/2006/relationships/hyperlink" Target="https://podminky.urs.cz/item/CS_URS_2024_02/781474120" TargetMode="External"/><Relationship Id="rId13" Type="http://schemas.openxmlformats.org/officeDocument/2006/relationships/hyperlink" Target="https://podminky.urs.cz/item/CS_URS_2024_02/153116113" TargetMode="External"/><Relationship Id="rId109" Type="http://schemas.openxmlformats.org/officeDocument/2006/relationships/hyperlink" Target="https://podminky.urs.cz/item/CS_URS_2024_02/894215111" TargetMode="External"/><Relationship Id="rId34" Type="http://schemas.openxmlformats.org/officeDocument/2006/relationships/hyperlink" Target="https://podminky.urs.cz/item/CS_URS_2024_02/273351122" TargetMode="External"/><Relationship Id="rId55" Type="http://schemas.openxmlformats.org/officeDocument/2006/relationships/hyperlink" Target="https://podminky.urs.cz/item/CS_URS_2024_02/311321611" TargetMode="External"/><Relationship Id="rId76" Type="http://schemas.openxmlformats.org/officeDocument/2006/relationships/hyperlink" Target="https://podminky.urs.cz/item/CS_URS_2024_02/413351111" TargetMode="External"/><Relationship Id="rId97" Type="http://schemas.openxmlformats.org/officeDocument/2006/relationships/hyperlink" Target="https://podminky.urs.cz/item/CS_URS_2024_02/622211041" TargetMode="External"/><Relationship Id="rId120" Type="http://schemas.openxmlformats.org/officeDocument/2006/relationships/hyperlink" Target="https://podminky.urs.cz/item/CS_URS_2024_02/944511111" TargetMode="External"/><Relationship Id="rId141" Type="http://schemas.openxmlformats.org/officeDocument/2006/relationships/hyperlink" Target="https://podminky.urs.cz/item/CS_URS_2024_02/712311101" TargetMode="External"/><Relationship Id="rId7" Type="http://schemas.openxmlformats.org/officeDocument/2006/relationships/hyperlink" Target="https://podminky.urs.cz/item/CS_URS_2024_02/132251102" TargetMode="External"/><Relationship Id="rId162" Type="http://schemas.openxmlformats.org/officeDocument/2006/relationships/hyperlink" Target="https://podminky.urs.cz/item/CS_URS_2024_02/713131141" TargetMode="External"/><Relationship Id="rId183" Type="http://schemas.openxmlformats.org/officeDocument/2006/relationships/hyperlink" Target="https://podminky.urs.cz/item/CS_URS_2024_02/762951101" TargetMode="External"/><Relationship Id="rId218" Type="http://schemas.openxmlformats.org/officeDocument/2006/relationships/hyperlink" Target="https://podminky.urs.cz/item/CS_URS_2024_02/070001000" TargetMode="External"/><Relationship Id="rId24" Type="http://schemas.openxmlformats.org/officeDocument/2006/relationships/hyperlink" Target="https://podminky.urs.cz/item/CS_URS_2024_02/226212113" TargetMode="External"/><Relationship Id="rId45" Type="http://schemas.openxmlformats.org/officeDocument/2006/relationships/hyperlink" Target="https://podminky.urs.cz/item/CS_URS_2024_02/279361821" TargetMode="External"/><Relationship Id="rId66" Type="http://schemas.openxmlformats.org/officeDocument/2006/relationships/hyperlink" Target="https://podminky.urs.cz/item/CS_URS_2024_02/342244101" TargetMode="External"/><Relationship Id="rId87" Type="http://schemas.openxmlformats.org/officeDocument/2006/relationships/hyperlink" Target="https://podminky.urs.cz/item/CS_URS_2024_02/612142001" TargetMode="External"/><Relationship Id="rId110" Type="http://schemas.openxmlformats.org/officeDocument/2006/relationships/hyperlink" Target="https://podminky.urs.cz/item/CS_URS_2024_02/895011111" TargetMode="External"/><Relationship Id="rId131" Type="http://schemas.openxmlformats.org/officeDocument/2006/relationships/hyperlink" Target="https://podminky.urs.cz/item/CS_URS_2024_02/985411111" TargetMode="External"/><Relationship Id="rId152" Type="http://schemas.openxmlformats.org/officeDocument/2006/relationships/hyperlink" Target="https://podminky.urs.cz/item/CS_URS_2024_02/998712102" TargetMode="External"/><Relationship Id="rId173" Type="http://schemas.openxmlformats.org/officeDocument/2006/relationships/hyperlink" Target="https://podminky.urs.cz/item/CS_URS_2024_02/713141311" TargetMode="External"/><Relationship Id="rId194" Type="http://schemas.openxmlformats.org/officeDocument/2006/relationships/hyperlink" Target="https://podminky.urs.cz/item/CS_URS_2024_02/998763302" TargetMode="External"/><Relationship Id="rId208" Type="http://schemas.openxmlformats.org/officeDocument/2006/relationships/hyperlink" Target="https://podminky.urs.cz/item/CS_URS_2024_02/781495115" TargetMode="External"/><Relationship Id="rId14" Type="http://schemas.openxmlformats.org/officeDocument/2006/relationships/hyperlink" Target="https://podminky.urs.cz/item/CS_URS_2024_02/162351103" TargetMode="External"/><Relationship Id="rId30" Type="http://schemas.openxmlformats.org/officeDocument/2006/relationships/hyperlink" Target="https://podminky.urs.cz/item/CS_URS_2024_02/231611114" TargetMode="External"/><Relationship Id="rId35" Type="http://schemas.openxmlformats.org/officeDocument/2006/relationships/hyperlink" Target="https://podminky.urs.cz/item/CS_URS_2024_02/273361821" TargetMode="External"/><Relationship Id="rId56" Type="http://schemas.openxmlformats.org/officeDocument/2006/relationships/hyperlink" Target="https://podminky.urs.cz/item/CS_URS_2024_02/311351121" TargetMode="External"/><Relationship Id="rId77" Type="http://schemas.openxmlformats.org/officeDocument/2006/relationships/hyperlink" Target="https://podminky.urs.cz/item/CS_URS_2024_02/413351112" TargetMode="External"/><Relationship Id="rId100" Type="http://schemas.openxmlformats.org/officeDocument/2006/relationships/hyperlink" Target="https://podminky.urs.cz/item/CS_URS_2024_02/622221041" TargetMode="External"/><Relationship Id="rId105" Type="http://schemas.openxmlformats.org/officeDocument/2006/relationships/hyperlink" Target="https://podminky.urs.cz/item/CS_URS_2024_02/631319013" TargetMode="External"/><Relationship Id="rId126" Type="http://schemas.openxmlformats.org/officeDocument/2006/relationships/hyperlink" Target="https://podminky.urs.cz/item/CS_URS_2024_02/949211812" TargetMode="External"/><Relationship Id="rId147" Type="http://schemas.openxmlformats.org/officeDocument/2006/relationships/hyperlink" Target="https://podminky.urs.cz/item/CS_URS_2024_02/712363353" TargetMode="External"/><Relationship Id="rId168" Type="http://schemas.openxmlformats.org/officeDocument/2006/relationships/hyperlink" Target="https://podminky.urs.cz/item/CS_URS_2024_02/713141152" TargetMode="External"/><Relationship Id="rId8" Type="http://schemas.openxmlformats.org/officeDocument/2006/relationships/hyperlink" Target="https://podminky.urs.cz/item/CS_URS_2024_02/132251254" TargetMode="External"/><Relationship Id="rId51" Type="http://schemas.openxmlformats.org/officeDocument/2006/relationships/hyperlink" Target="https://podminky.urs.cz/item/CS_URS_2024_02/311234251" TargetMode="External"/><Relationship Id="rId72" Type="http://schemas.openxmlformats.org/officeDocument/2006/relationships/hyperlink" Target="https://podminky.urs.cz/item/CS_URS_2024_02/411354313" TargetMode="External"/><Relationship Id="rId93" Type="http://schemas.openxmlformats.org/officeDocument/2006/relationships/hyperlink" Target="https://podminky.urs.cz/item/CS_URS_2024_02/622131121" TargetMode="External"/><Relationship Id="rId98" Type="http://schemas.openxmlformats.org/officeDocument/2006/relationships/hyperlink" Target="https://podminky.urs.cz/item/CS_URS_2024_02/622211051" TargetMode="External"/><Relationship Id="rId121" Type="http://schemas.openxmlformats.org/officeDocument/2006/relationships/hyperlink" Target="https://podminky.urs.cz/item/CS_URS_2024_02/944511211" TargetMode="External"/><Relationship Id="rId142" Type="http://schemas.openxmlformats.org/officeDocument/2006/relationships/hyperlink" Target="https://podminky.urs.cz/item/CS_URS_2024_02/712331111" TargetMode="External"/><Relationship Id="rId163" Type="http://schemas.openxmlformats.org/officeDocument/2006/relationships/hyperlink" Target="https://podminky.urs.cz/item/CS_URS_2024_02/713131141" TargetMode="External"/><Relationship Id="rId184" Type="http://schemas.openxmlformats.org/officeDocument/2006/relationships/hyperlink" Target="https://podminky.urs.cz/item/CS_URS_2024_02/762952024" TargetMode="External"/><Relationship Id="rId189" Type="http://schemas.openxmlformats.org/officeDocument/2006/relationships/hyperlink" Target="https://podminky.urs.cz/item/CS_URS_2024_02/763131451" TargetMode="External"/><Relationship Id="rId219" Type="http://schemas.openxmlformats.org/officeDocument/2006/relationships/drawing" Target="../drawings/drawing2.xml"/><Relationship Id="rId3" Type="http://schemas.openxmlformats.org/officeDocument/2006/relationships/hyperlink" Target="https://podminky.urs.cz/item/CS_URS_2024_02/122251106" TargetMode="External"/><Relationship Id="rId214" Type="http://schemas.openxmlformats.org/officeDocument/2006/relationships/hyperlink" Target="https://podminky.urs.cz/item/CS_URS_2024_02/030001000" TargetMode="External"/><Relationship Id="rId25" Type="http://schemas.openxmlformats.org/officeDocument/2006/relationships/hyperlink" Target="https://podminky.urs.cz/item/CS_URS_2024_02/226212213" TargetMode="External"/><Relationship Id="rId46" Type="http://schemas.openxmlformats.org/officeDocument/2006/relationships/hyperlink" Target="https://podminky.urs.cz/item/CS_URS_2024_02/311113131" TargetMode="External"/><Relationship Id="rId67" Type="http://schemas.openxmlformats.org/officeDocument/2006/relationships/hyperlink" Target="https://podminky.urs.cz/item/CS_URS_2024_02/342244111" TargetMode="External"/><Relationship Id="rId116" Type="http://schemas.openxmlformats.org/officeDocument/2006/relationships/hyperlink" Target="https://podminky.urs.cz/item/CS_URS_2024_02/941111832" TargetMode="External"/><Relationship Id="rId137" Type="http://schemas.openxmlformats.org/officeDocument/2006/relationships/hyperlink" Target="https://podminky.urs.cz/item/CS_URS_2024_02/711141559" TargetMode="External"/><Relationship Id="rId158" Type="http://schemas.openxmlformats.org/officeDocument/2006/relationships/hyperlink" Target="https://podminky.urs.cz/item/CS_URS_2024_02/713121121" TargetMode="External"/><Relationship Id="rId20" Type="http://schemas.openxmlformats.org/officeDocument/2006/relationships/hyperlink" Target="https://podminky.urs.cz/item/CS_URS_2024_02/174151101" TargetMode="External"/><Relationship Id="rId41" Type="http://schemas.openxmlformats.org/officeDocument/2006/relationships/hyperlink" Target="https://podminky.urs.cz/item/CS_URS_2024_02/279361821" TargetMode="External"/><Relationship Id="rId62" Type="http://schemas.openxmlformats.org/officeDocument/2006/relationships/hyperlink" Target="https://podminky.urs.cz/item/CS_URS_2024_02/330321610" TargetMode="External"/><Relationship Id="rId83" Type="http://schemas.openxmlformats.org/officeDocument/2006/relationships/hyperlink" Target="https://podminky.urs.cz/item/CS_URS_2024_02/430361821" TargetMode="External"/><Relationship Id="rId88" Type="http://schemas.openxmlformats.org/officeDocument/2006/relationships/hyperlink" Target="https://podminky.urs.cz/item/CS_URS_2024_02/612321321" TargetMode="External"/><Relationship Id="rId111" Type="http://schemas.openxmlformats.org/officeDocument/2006/relationships/hyperlink" Target="https://podminky.urs.cz/item/CS_URS_2024_02/941111131" TargetMode="External"/><Relationship Id="rId132" Type="http://schemas.openxmlformats.org/officeDocument/2006/relationships/hyperlink" Target="https://podminky.urs.cz/item/CS_URS_2024_02/762085112" TargetMode="External"/><Relationship Id="rId153" Type="http://schemas.openxmlformats.org/officeDocument/2006/relationships/hyperlink" Target="https://podminky.urs.cz/item/CS_URS_2024_02/713121111" TargetMode="External"/><Relationship Id="rId174" Type="http://schemas.openxmlformats.org/officeDocument/2006/relationships/hyperlink" Target="https://podminky.urs.cz/item/CS_URS_2024_02/713141311" TargetMode="External"/><Relationship Id="rId179" Type="http://schemas.openxmlformats.org/officeDocument/2006/relationships/hyperlink" Target="https://podminky.urs.cz/item/CS_URS_2024_02/762341285" TargetMode="External"/><Relationship Id="rId195" Type="http://schemas.openxmlformats.org/officeDocument/2006/relationships/hyperlink" Target="https://podminky.urs.cz/item/CS_URS_2024_02/764214611" TargetMode="External"/><Relationship Id="rId209" Type="http://schemas.openxmlformats.org/officeDocument/2006/relationships/hyperlink" Target="https://podminky.urs.cz/item/CS_URS_2024_02/998781102" TargetMode="External"/><Relationship Id="rId190" Type="http://schemas.openxmlformats.org/officeDocument/2006/relationships/hyperlink" Target="https://podminky.urs.cz/item/CS_URS_2024_02/763131711" TargetMode="External"/><Relationship Id="rId204" Type="http://schemas.openxmlformats.org/officeDocument/2006/relationships/hyperlink" Target="https://podminky.urs.cz/item/CS_URS_2024_02/998776102" TargetMode="External"/><Relationship Id="rId15" Type="http://schemas.openxmlformats.org/officeDocument/2006/relationships/hyperlink" Target="https://podminky.urs.cz/item/CS_URS_2024_02/162751117" TargetMode="External"/><Relationship Id="rId36" Type="http://schemas.openxmlformats.org/officeDocument/2006/relationships/hyperlink" Target="https://podminky.urs.cz/item/CS_URS_2024_02/274321411" TargetMode="External"/><Relationship Id="rId57" Type="http://schemas.openxmlformats.org/officeDocument/2006/relationships/hyperlink" Target="https://podminky.urs.cz/item/CS_URS_2024_02/311351122" TargetMode="External"/><Relationship Id="rId106" Type="http://schemas.openxmlformats.org/officeDocument/2006/relationships/hyperlink" Target="https://podminky.urs.cz/item/CS_URS_2024_02/631319204" TargetMode="External"/><Relationship Id="rId127" Type="http://schemas.openxmlformats.org/officeDocument/2006/relationships/hyperlink" Target="https://podminky.urs.cz/item/CS_URS_2024_02/952901114" TargetMode="External"/><Relationship Id="rId10" Type="http://schemas.openxmlformats.org/officeDocument/2006/relationships/hyperlink" Target="https://podminky.urs.cz/item/CS_URS_2024_02/153112122" TargetMode="External"/><Relationship Id="rId31" Type="http://schemas.openxmlformats.org/officeDocument/2006/relationships/hyperlink" Target="https://podminky.urs.cz/item/CS_URS_2024_02/271922211" TargetMode="External"/><Relationship Id="rId52" Type="http://schemas.openxmlformats.org/officeDocument/2006/relationships/hyperlink" Target="https://podminky.urs.cz/item/CS_URS_2024_02/311272211" TargetMode="External"/><Relationship Id="rId73" Type="http://schemas.openxmlformats.org/officeDocument/2006/relationships/hyperlink" Target="https://podminky.urs.cz/item/CS_URS_2024_02/411354314" TargetMode="External"/><Relationship Id="rId78" Type="http://schemas.openxmlformats.org/officeDocument/2006/relationships/hyperlink" Target="https://podminky.urs.cz/item/CS_URS_2024_02/413352211" TargetMode="External"/><Relationship Id="rId94" Type="http://schemas.openxmlformats.org/officeDocument/2006/relationships/hyperlink" Target="https://podminky.urs.cz/item/CS_URS_2024_02/622143003" TargetMode="External"/><Relationship Id="rId99" Type="http://schemas.openxmlformats.org/officeDocument/2006/relationships/hyperlink" Target="https://podminky.urs.cz/item/CS_URS_2024_02/622211061" TargetMode="External"/><Relationship Id="rId101" Type="http://schemas.openxmlformats.org/officeDocument/2006/relationships/hyperlink" Target="https://podminky.urs.cz/item/CS_URS_2024_02/622221041" TargetMode="External"/><Relationship Id="rId122" Type="http://schemas.openxmlformats.org/officeDocument/2006/relationships/hyperlink" Target="https://podminky.urs.cz/item/CS_URS_2024_02/944511811" TargetMode="External"/><Relationship Id="rId143" Type="http://schemas.openxmlformats.org/officeDocument/2006/relationships/hyperlink" Target="https://podminky.urs.cz/item/CS_URS_2024_02/712341559" TargetMode="External"/><Relationship Id="rId148" Type="http://schemas.openxmlformats.org/officeDocument/2006/relationships/hyperlink" Target="https://podminky.urs.cz/item/CS_URS_2024_02/712363604" TargetMode="External"/><Relationship Id="rId164" Type="http://schemas.openxmlformats.org/officeDocument/2006/relationships/hyperlink" Target="https://podminky.urs.cz/item/CS_URS_2024_02/713131141" TargetMode="External"/><Relationship Id="rId169" Type="http://schemas.openxmlformats.org/officeDocument/2006/relationships/hyperlink" Target="https://podminky.urs.cz/item/CS_URS_2024_02/713141233" TargetMode="External"/><Relationship Id="rId185" Type="http://schemas.openxmlformats.org/officeDocument/2006/relationships/hyperlink" Target="https://podminky.urs.cz/item/CS_URS_2024_02/998762102" TargetMode="External"/><Relationship Id="rId4" Type="http://schemas.openxmlformats.org/officeDocument/2006/relationships/hyperlink" Target="https://podminky.urs.cz/item/CS_URS_2024_02/131213701" TargetMode="External"/><Relationship Id="rId9" Type="http://schemas.openxmlformats.org/officeDocument/2006/relationships/hyperlink" Target="https://podminky.urs.cz/item/CS_URS_2024_02/153112111" TargetMode="External"/><Relationship Id="rId180" Type="http://schemas.openxmlformats.org/officeDocument/2006/relationships/hyperlink" Target="https://podminky.urs.cz/item/CS_URS_2024_02/762511282" TargetMode="External"/><Relationship Id="rId210" Type="http://schemas.openxmlformats.org/officeDocument/2006/relationships/hyperlink" Target="https://podminky.urs.cz/item/CS_URS_2024_02/784181101" TargetMode="External"/><Relationship Id="rId215" Type="http://schemas.openxmlformats.org/officeDocument/2006/relationships/hyperlink" Target="https://podminky.urs.cz/item/CS_URS_2024_02/043002000" TargetMode="External"/><Relationship Id="rId26" Type="http://schemas.openxmlformats.org/officeDocument/2006/relationships/hyperlink" Target="https://podminky.urs.cz/item/CS_URS_2024_02/226212513" TargetMode="External"/><Relationship Id="rId47" Type="http://schemas.openxmlformats.org/officeDocument/2006/relationships/hyperlink" Target="https://podminky.urs.cz/item/CS_URS_2024_02/311113132" TargetMode="External"/><Relationship Id="rId68" Type="http://schemas.openxmlformats.org/officeDocument/2006/relationships/hyperlink" Target="https://podminky.urs.cz/item/CS_URS_2024_02/342272245" TargetMode="External"/><Relationship Id="rId89" Type="http://schemas.openxmlformats.org/officeDocument/2006/relationships/hyperlink" Target="https://podminky.urs.cz/item/CS_URS_2024_02/612321341" TargetMode="External"/><Relationship Id="rId112" Type="http://schemas.openxmlformats.org/officeDocument/2006/relationships/hyperlink" Target="https://podminky.urs.cz/item/CS_URS_2024_02/941111132" TargetMode="External"/><Relationship Id="rId133" Type="http://schemas.openxmlformats.org/officeDocument/2006/relationships/hyperlink" Target="https://podminky.urs.cz/item/CS_URS_2024_02/767995112" TargetMode="External"/><Relationship Id="rId154" Type="http://schemas.openxmlformats.org/officeDocument/2006/relationships/hyperlink" Target="https://podminky.urs.cz/item/CS_URS_2024_02/713121111" TargetMode="External"/><Relationship Id="rId175" Type="http://schemas.openxmlformats.org/officeDocument/2006/relationships/hyperlink" Target="https://podminky.urs.cz/item/CS_URS_2024_02/998713102" TargetMode="External"/><Relationship Id="rId196" Type="http://schemas.openxmlformats.org/officeDocument/2006/relationships/hyperlink" Target="https://podminky.urs.cz/item/CS_URS_2024_02/998764102" TargetMode="External"/><Relationship Id="rId200" Type="http://schemas.openxmlformats.org/officeDocument/2006/relationships/hyperlink" Target="https://podminky.urs.cz/item/CS_URS_2024_02/998766102" TargetMode="External"/><Relationship Id="rId16" Type="http://schemas.openxmlformats.org/officeDocument/2006/relationships/hyperlink" Target="https://podminky.urs.cz/item/CS_URS_2024_02/162751119" TargetMode="External"/><Relationship Id="rId37" Type="http://schemas.openxmlformats.org/officeDocument/2006/relationships/hyperlink" Target="https://podminky.urs.cz/item/CS_URS_2024_02/274351121" TargetMode="External"/><Relationship Id="rId58" Type="http://schemas.openxmlformats.org/officeDocument/2006/relationships/hyperlink" Target="https://podminky.urs.cz/item/CS_URS_2024_02/311361821" TargetMode="External"/><Relationship Id="rId79" Type="http://schemas.openxmlformats.org/officeDocument/2006/relationships/hyperlink" Target="https://podminky.urs.cz/item/CS_URS_2024_02/413352212" TargetMode="External"/><Relationship Id="rId102" Type="http://schemas.openxmlformats.org/officeDocument/2006/relationships/hyperlink" Target="https://podminky.urs.cz/item/CS_URS_2024_02/622273101" TargetMode="External"/><Relationship Id="rId123" Type="http://schemas.openxmlformats.org/officeDocument/2006/relationships/hyperlink" Target="https://podminky.urs.cz/item/CS_URS_2024_02/949101112" TargetMode="External"/><Relationship Id="rId144" Type="http://schemas.openxmlformats.org/officeDocument/2006/relationships/hyperlink" Target="https://podminky.urs.cz/item/CS_URS_2024_02/712363115" TargetMode="External"/><Relationship Id="rId90" Type="http://schemas.openxmlformats.org/officeDocument/2006/relationships/hyperlink" Target="https://podminky.urs.cz/item/CS_URS_2024_02/612322391" TargetMode="External"/><Relationship Id="rId165" Type="http://schemas.openxmlformats.org/officeDocument/2006/relationships/hyperlink" Target="https://podminky.urs.cz/item/CS_URS_2024_02/713141151" TargetMode="External"/><Relationship Id="rId186" Type="http://schemas.openxmlformats.org/officeDocument/2006/relationships/hyperlink" Target="https://podminky.urs.cz/item/CS_URS_2024_02/763131411" TargetMode="External"/><Relationship Id="rId211" Type="http://schemas.openxmlformats.org/officeDocument/2006/relationships/hyperlink" Target="https://podminky.urs.cz/item/CS_URS_2024_02/784211101" TargetMode="External"/><Relationship Id="rId27" Type="http://schemas.openxmlformats.org/officeDocument/2006/relationships/hyperlink" Target="https://podminky.urs.cz/item/CS_URS_2024_02/226212613" TargetMode="External"/><Relationship Id="rId48" Type="http://schemas.openxmlformats.org/officeDocument/2006/relationships/hyperlink" Target="https://podminky.urs.cz/item/CS_URS_2024_02/311361821" TargetMode="External"/><Relationship Id="rId69" Type="http://schemas.openxmlformats.org/officeDocument/2006/relationships/hyperlink" Target="https://podminky.urs.cz/item/CS_URS_2024_02/411321616" TargetMode="External"/><Relationship Id="rId113" Type="http://schemas.openxmlformats.org/officeDocument/2006/relationships/hyperlink" Target="https://podminky.urs.cz/item/CS_URS_2024_02/941111231" TargetMode="External"/><Relationship Id="rId134" Type="http://schemas.openxmlformats.org/officeDocument/2006/relationships/hyperlink" Target="https://podminky.urs.cz/item/CS_URS_2024_02/998021021" TargetMode="External"/><Relationship Id="rId80" Type="http://schemas.openxmlformats.org/officeDocument/2006/relationships/hyperlink" Target="https://podminky.urs.cz/item/CS_URS_2024_02/413361821" TargetMode="External"/><Relationship Id="rId155" Type="http://schemas.openxmlformats.org/officeDocument/2006/relationships/hyperlink" Target="https://podminky.urs.cz/item/CS_URS_2024_02/713121111" TargetMode="External"/><Relationship Id="rId176" Type="http://schemas.openxmlformats.org/officeDocument/2006/relationships/hyperlink" Target="https://podminky.urs.cz/item/CS_URS_2024_02/721233121" TargetMode="External"/><Relationship Id="rId197" Type="http://schemas.openxmlformats.org/officeDocument/2006/relationships/hyperlink" Target="https://podminky.urs.cz/item/CS_URS_2024_02/765191001" TargetMode="External"/><Relationship Id="rId201" Type="http://schemas.openxmlformats.org/officeDocument/2006/relationships/hyperlink" Target="https://podminky.urs.cz/item/CS_URS_2024_02/767391112" TargetMode="External"/><Relationship Id="rId17" Type="http://schemas.openxmlformats.org/officeDocument/2006/relationships/hyperlink" Target="https://podminky.urs.cz/item/CS_URS_2024_02/167151111" TargetMode="External"/><Relationship Id="rId38" Type="http://schemas.openxmlformats.org/officeDocument/2006/relationships/hyperlink" Target="https://podminky.urs.cz/item/CS_URS_2024_02/274351122" TargetMode="External"/><Relationship Id="rId59" Type="http://schemas.openxmlformats.org/officeDocument/2006/relationships/hyperlink" Target="https://podminky.urs.cz/item/CS_URS_2024_02/317168012" TargetMode="External"/><Relationship Id="rId103" Type="http://schemas.openxmlformats.org/officeDocument/2006/relationships/hyperlink" Target="https://podminky.urs.cz/item/CS_URS_2024_02/631311134" TargetMode="External"/><Relationship Id="rId124" Type="http://schemas.openxmlformats.org/officeDocument/2006/relationships/hyperlink" Target="https://podminky.urs.cz/item/CS_URS_2024_02/949211112" TargetMode="External"/><Relationship Id="rId70" Type="http://schemas.openxmlformats.org/officeDocument/2006/relationships/hyperlink" Target="https://podminky.urs.cz/item/CS_URS_2024_02/411351011" TargetMode="External"/><Relationship Id="rId91" Type="http://schemas.openxmlformats.org/officeDocument/2006/relationships/hyperlink" Target="https://podminky.urs.cz/item/CS_URS_2024_02/622143003" TargetMode="External"/><Relationship Id="rId145" Type="http://schemas.openxmlformats.org/officeDocument/2006/relationships/hyperlink" Target="https://podminky.urs.cz/item/CS_URS_2024_02/712363351" TargetMode="External"/><Relationship Id="rId166" Type="http://schemas.openxmlformats.org/officeDocument/2006/relationships/hyperlink" Target="https://podminky.urs.cz/item/CS_URS_2024_02/713141151" TargetMode="External"/><Relationship Id="rId187" Type="http://schemas.openxmlformats.org/officeDocument/2006/relationships/hyperlink" Target="https://podminky.urs.cz/item/CS_URS_2024_02/763131441" TargetMode="External"/><Relationship Id="rId1" Type="http://schemas.openxmlformats.org/officeDocument/2006/relationships/hyperlink" Target="https://podminky.urs.cz/item/CS_URS_2024_02/115101203" TargetMode="External"/><Relationship Id="rId212" Type="http://schemas.openxmlformats.org/officeDocument/2006/relationships/hyperlink" Target="https://podminky.urs.cz/item/CS_URS_2024_02/012002000" TargetMode="External"/><Relationship Id="rId28" Type="http://schemas.openxmlformats.org/officeDocument/2006/relationships/hyperlink" Target="https://podminky.urs.cz/item/CS_URS_2024_02/231212112" TargetMode="External"/><Relationship Id="rId49" Type="http://schemas.openxmlformats.org/officeDocument/2006/relationships/hyperlink" Target="https://podminky.urs.cz/item/CS_URS_2024_02/311234211" TargetMode="External"/><Relationship Id="rId114" Type="http://schemas.openxmlformats.org/officeDocument/2006/relationships/hyperlink" Target="https://podminky.urs.cz/item/CS_URS_2024_02/941111232" TargetMode="External"/><Relationship Id="rId60" Type="http://schemas.openxmlformats.org/officeDocument/2006/relationships/hyperlink" Target="https://podminky.urs.cz/item/CS_URS_2024_02/317168014" TargetMode="External"/><Relationship Id="rId81" Type="http://schemas.openxmlformats.org/officeDocument/2006/relationships/hyperlink" Target="https://podminky.urs.cz/item/CS_URS_2024_02/430321515" TargetMode="External"/><Relationship Id="rId135" Type="http://schemas.openxmlformats.org/officeDocument/2006/relationships/hyperlink" Target="https://podminky.urs.cz/item/CS_URS_2024_02/711111001" TargetMode="External"/><Relationship Id="rId156" Type="http://schemas.openxmlformats.org/officeDocument/2006/relationships/hyperlink" Target="https://podminky.urs.cz/item/CS_URS_2024_02/713121111" TargetMode="External"/><Relationship Id="rId177" Type="http://schemas.openxmlformats.org/officeDocument/2006/relationships/hyperlink" Target="https://podminky.urs.cz/item/CS_URS_2024_02/998721102" TargetMode="External"/><Relationship Id="rId198" Type="http://schemas.openxmlformats.org/officeDocument/2006/relationships/hyperlink" Target="https://podminky.urs.cz/item/CS_URS_2024_02/998765102" TargetMode="External"/><Relationship Id="rId202" Type="http://schemas.openxmlformats.org/officeDocument/2006/relationships/hyperlink" Target="https://podminky.urs.cz/item/CS_URS_2024_02/998767102" TargetMode="External"/><Relationship Id="rId18" Type="http://schemas.openxmlformats.org/officeDocument/2006/relationships/hyperlink" Target="https://podminky.urs.cz/item/CS_URS_2024_02/171251201" TargetMode="External"/><Relationship Id="rId39" Type="http://schemas.openxmlformats.org/officeDocument/2006/relationships/hyperlink" Target="https://podminky.urs.cz/item/CS_URS_2024_02/274361821" TargetMode="External"/><Relationship Id="rId50" Type="http://schemas.openxmlformats.org/officeDocument/2006/relationships/hyperlink" Target="https://podminky.urs.cz/item/CS_URS_2024_02/311234231" TargetMode="External"/><Relationship Id="rId104" Type="http://schemas.openxmlformats.org/officeDocument/2006/relationships/hyperlink" Target="https://podminky.urs.cz/item/CS_URS_2024_02/631311136" TargetMode="External"/><Relationship Id="rId125" Type="http://schemas.openxmlformats.org/officeDocument/2006/relationships/hyperlink" Target="https://podminky.urs.cz/item/CS_URS_2024_02/949211211" TargetMode="External"/><Relationship Id="rId146" Type="http://schemas.openxmlformats.org/officeDocument/2006/relationships/hyperlink" Target="https://podminky.urs.cz/item/CS_URS_2024_02/712363352" TargetMode="External"/><Relationship Id="rId167" Type="http://schemas.openxmlformats.org/officeDocument/2006/relationships/hyperlink" Target="https://podminky.urs.cz/item/CS_URS_2024_02/713141151" TargetMode="External"/><Relationship Id="rId188" Type="http://schemas.openxmlformats.org/officeDocument/2006/relationships/hyperlink" Target="https://podminky.urs.cz/item/CS_URS_2024_02/763132122" TargetMode="External"/><Relationship Id="rId71" Type="http://schemas.openxmlformats.org/officeDocument/2006/relationships/hyperlink" Target="https://podminky.urs.cz/item/CS_URS_2024_02/411351012" TargetMode="External"/><Relationship Id="rId92" Type="http://schemas.openxmlformats.org/officeDocument/2006/relationships/hyperlink" Target="https://podminky.urs.cz/item/CS_URS_2024_02/622142001" TargetMode="External"/><Relationship Id="rId213" Type="http://schemas.openxmlformats.org/officeDocument/2006/relationships/hyperlink" Target="https://podminky.urs.cz/item/CS_URS_2024_02/013254000" TargetMode="External"/><Relationship Id="rId2" Type="http://schemas.openxmlformats.org/officeDocument/2006/relationships/hyperlink" Target="https://podminky.urs.cz/item/CS_URS_2024_02/115101303" TargetMode="External"/><Relationship Id="rId29" Type="http://schemas.openxmlformats.org/officeDocument/2006/relationships/hyperlink" Target="https://podminky.urs.cz/item/CS_URS_2024_02/231212113" TargetMode="External"/><Relationship Id="rId40" Type="http://schemas.openxmlformats.org/officeDocument/2006/relationships/hyperlink" Target="https://podminky.urs.cz/item/CS_URS_2024_02/279113134" TargetMode="External"/><Relationship Id="rId115" Type="http://schemas.openxmlformats.org/officeDocument/2006/relationships/hyperlink" Target="https://podminky.urs.cz/item/CS_URS_2024_02/941111831" TargetMode="External"/><Relationship Id="rId136" Type="http://schemas.openxmlformats.org/officeDocument/2006/relationships/hyperlink" Target="https://podminky.urs.cz/item/CS_URS_2024_02/711112001" TargetMode="External"/><Relationship Id="rId157" Type="http://schemas.openxmlformats.org/officeDocument/2006/relationships/hyperlink" Target="https://podminky.urs.cz/item/CS_URS_2024_02/713121111" TargetMode="External"/><Relationship Id="rId178" Type="http://schemas.openxmlformats.org/officeDocument/2006/relationships/hyperlink" Target="https://podminky.urs.cz/item/CS_URS_2024_02/762341034" TargetMode="External"/><Relationship Id="rId61" Type="http://schemas.openxmlformats.org/officeDocument/2006/relationships/hyperlink" Target="https://podminky.urs.cz/item/CS_URS_2024_02/317168052" TargetMode="External"/><Relationship Id="rId82" Type="http://schemas.openxmlformats.org/officeDocument/2006/relationships/hyperlink" Target="https://podminky.urs.cz/item/CS_URS_2024_02/430321616" TargetMode="External"/><Relationship Id="rId199" Type="http://schemas.openxmlformats.org/officeDocument/2006/relationships/hyperlink" Target="https://podminky.urs.cz/item/CS_URS_2024_02/766417211" TargetMode="External"/><Relationship Id="rId203" Type="http://schemas.openxmlformats.org/officeDocument/2006/relationships/hyperlink" Target="https://podminky.urs.cz/item/CS_URS_2024_02/776141111" TargetMode="External"/><Relationship Id="rId19" Type="http://schemas.openxmlformats.org/officeDocument/2006/relationships/hyperlink" Target="https://podminky.urs.cz/item/CS_URS_2024_02/171201231"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4"/>
  <sheetViews>
    <sheetView showGridLines="0" tabSelected="1" workbookViewId="0"/>
  </sheetViews>
  <sheetFormatPr defaultRowHeight="12.7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6" t="s">
        <v>0</v>
      </c>
      <c r="AZ1" s="16" t="s">
        <v>1</v>
      </c>
      <c r="BA1" s="16" t="s">
        <v>2</v>
      </c>
      <c r="BB1" s="16" t="s">
        <v>3</v>
      </c>
      <c r="BT1" s="16" t="s">
        <v>4</v>
      </c>
      <c r="BU1" s="16" t="s">
        <v>4</v>
      </c>
      <c r="BV1" s="16" t="s">
        <v>5</v>
      </c>
    </row>
    <row r="2" spans="1:74" ht="36.950000000000003" customHeight="1">
      <c r="AR2" s="299"/>
      <c r="AS2" s="299"/>
      <c r="AT2" s="299"/>
      <c r="AU2" s="299"/>
      <c r="AV2" s="299"/>
      <c r="AW2" s="299"/>
      <c r="AX2" s="299"/>
      <c r="AY2" s="299"/>
      <c r="AZ2" s="299"/>
      <c r="BA2" s="299"/>
      <c r="BB2" s="299"/>
      <c r="BC2" s="299"/>
      <c r="BD2" s="299"/>
      <c r="BE2" s="299"/>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98" t="s">
        <v>14</v>
      </c>
      <c r="L5" s="299"/>
      <c r="M5" s="299"/>
      <c r="N5" s="299"/>
      <c r="O5" s="299"/>
      <c r="P5" s="299"/>
      <c r="Q5" s="299"/>
      <c r="R5" s="299"/>
      <c r="S5" s="299"/>
      <c r="T5" s="299"/>
      <c r="U5" s="299"/>
      <c r="V5" s="299"/>
      <c r="W5" s="299"/>
      <c r="X5" s="299"/>
      <c r="Y5" s="299"/>
      <c r="Z5" s="299"/>
      <c r="AA5" s="299"/>
      <c r="AB5" s="299"/>
      <c r="AC5" s="299"/>
      <c r="AD5" s="299"/>
      <c r="AE5" s="299"/>
      <c r="AF5" s="299"/>
      <c r="AG5" s="299"/>
      <c r="AH5" s="299"/>
      <c r="AI5" s="299"/>
      <c r="AJ5" s="299"/>
      <c r="AK5" s="299"/>
      <c r="AL5" s="299"/>
      <c r="AM5" s="299"/>
      <c r="AN5" s="299"/>
      <c r="AO5" s="299"/>
      <c r="AR5" s="20"/>
      <c r="BE5" s="295" t="s">
        <v>15</v>
      </c>
      <c r="BS5" s="17" t="s">
        <v>6</v>
      </c>
    </row>
    <row r="6" spans="1:74" ht="36.950000000000003" customHeight="1">
      <c r="B6" s="20"/>
      <c r="D6" s="26" t="s">
        <v>16</v>
      </c>
      <c r="K6" s="300" t="s">
        <v>17</v>
      </c>
      <c r="L6" s="299"/>
      <c r="M6" s="299"/>
      <c r="N6" s="299"/>
      <c r="O6" s="299"/>
      <c r="P6" s="299"/>
      <c r="Q6" s="299"/>
      <c r="R6" s="299"/>
      <c r="S6" s="299"/>
      <c r="T6" s="299"/>
      <c r="U6" s="299"/>
      <c r="V6" s="299"/>
      <c r="W6" s="299"/>
      <c r="X6" s="299"/>
      <c r="Y6" s="299"/>
      <c r="Z6" s="299"/>
      <c r="AA6" s="299"/>
      <c r="AB6" s="299"/>
      <c r="AC6" s="299"/>
      <c r="AD6" s="299"/>
      <c r="AE6" s="299"/>
      <c r="AF6" s="299"/>
      <c r="AG6" s="299"/>
      <c r="AH6" s="299"/>
      <c r="AI6" s="299"/>
      <c r="AJ6" s="299"/>
      <c r="AK6" s="299"/>
      <c r="AL6" s="299"/>
      <c r="AM6" s="299"/>
      <c r="AN6" s="299"/>
      <c r="AO6" s="299"/>
      <c r="AR6" s="20"/>
      <c r="BE6" s="296"/>
      <c r="BS6" s="17" t="s">
        <v>6</v>
      </c>
    </row>
    <row r="7" spans="1:74" ht="12" customHeight="1">
      <c r="B7" s="20"/>
      <c r="D7" s="27" t="s">
        <v>18</v>
      </c>
      <c r="K7" s="25" t="s">
        <v>19</v>
      </c>
      <c r="AK7" s="27" t="s">
        <v>20</v>
      </c>
      <c r="AN7" s="25" t="s">
        <v>19</v>
      </c>
      <c r="AR7" s="20"/>
      <c r="BE7" s="296"/>
      <c r="BS7" s="17" t="s">
        <v>6</v>
      </c>
    </row>
    <row r="8" spans="1:74" ht="12" customHeight="1">
      <c r="B8" s="20"/>
      <c r="D8" s="27" t="s">
        <v>21</v>
      </c>
      <c r="K8" s="25" t="s">
        <v>22</v>
      </c>
      <c r="AK8" s="27" t="s">
        <v>23</v>
      </c>
      <c r="AN8" s="28" t="s">
        <v>29</v>
      </c>
      <c r="AR8" s="20"/>
      <c r="BE8" s="296"/>
      <c r="BS8" s="17" t="s">
        <v>6</v>
      </c>
    </row>
    <row r="9" spans="1:74" ht="14.45" customHeight="1">
      <c r="B9" s="20"/>
      <c r="AR9" s="20"/>
      <c r="BE9" s="296"/>
      <c r="BS9" s="17" t="s">
        <v>6</v>
      </c>
    </row>
    <row r="10" spans="1:74" ht="12" customHeight="1">
      <c r="B10" s="20"/>
      <c r="D10" s="27" t="s">
        <v>24</v>
      </c>
      <c r="AK10" s="27" t="s">
        <v>25</v>
      </c>
      <c r="AN10" s="25" t="s">
        <v>19</v>
      </c>
      <c r="AR10" s="20"/>
      <c r="BE10" s="296"/>
      <c r="BS10" s="17" t="s">
        <v>6</v>
      </c>
    </row>
    <row r="11" spans="1:74" ht="18.399999999999999" customHeight="1">
      <c r="B11" s="20"/>
      <c r="E11" s="25" t="s">
        <v>26</v>
      </c>
      <c r="AK11" s="27" t="s">
        <v>27</v>
      </c>
      <c r="AN11" s="25" t="s">
        <v>19</v>
      </c>
      <c r="AR11" s="20"/>
      <c r="BE11" s="296"/>
      <c r="BS11" s="17" t="s">
        <v>6</v>
      </c>
    </row>
    <row r="12" spans="1:74" ht="6.95" customHeight="1">
      <c r="B12" s="20"/>
      <c r="AR12" s="20"/>
      <c r="BE12" s="296"/>
      <c r="BS12" s="17" t="s">
        <v>6</v>
      </c>
    </row>
    <row r="13" spans="1:74" ht="12" customHeight="1">
      <c r="B13" s="20"/>
      <c r="D13" s="27" t="s">
        <v>28</v>
      </c>
      <c r="AK13" s="27" t="s">
        <v>25</v>
      </c>
      <c r="AN13" s="29" t="s">
        <v>29</v>
      </c>
      <c r="AR13" s="20"/>
      <c r="BE13" s="296"/>
      <c r="BS13" s="17" t="s">
        <v>6</v>
      </c>
    </row>
    <row r="14" spans="1:74">
      <c r="B14" s="20"/>
      <c r="E14" s="301" t="s">
        <v>29</v>
      </c>
      <c r="F14" s="302"/>
      <c r="G14" s="302"/>
      <c r="H14" s="302"/>
      <c r="I14" s="302"/>
      <c r="J14" s="302"/>
      <c r="K14" s="302"/>
      <c r="L14" s="302"/>
      <c r="M14" s="302"/>
      <c r="N14" s="302"/>
      <c r="O14" s="302"/>
      <c r="P14" s="302"/>
      <c r="Q14" s="302"/>
      <c r="R14" s="302"/>
      <c r="S14" s="302"/>
      <c r="T14" s="302"/>
      <c r="U14" s="302"/>
      <c r="V14" s="302"/>
      <c r="W14" s="302"/>
      <c r="X14" s="302"/>
      <c r="Y14" s="302"/>
      <c r="Z14" s="302"/>
      <c r="AA14" s="302"/>
      <c r="AB14" s="302"/>
      <c r="AC14" s="302"/>
      <c r="AD14" s="302"/>
      <c r="AE14" s="302"/>
      <c r="AF14" s="302"/>
      <c r="AG14" s="302"/>
      <c r="AH14" s="302"/>
      <c r="AI14" s="302"/>
      <c r="AJ14" s="302"/>
      <c r="AK14" s="27" t="s">
        <v>27</v>
      </c>
      <c r="AN14" s="29" t="s">
        <v>29</v>
      </c>
      <c r="AR14" s="20"/>
      <c r="BE14" s="296"/>
      <c r="BS14" s="17" t="s">
        <v>6</v>
      </c>
    </row>
    <row r="15" spans="1:74" ht="6.95" customHeight="1">
      <c r="B15" s="20"/>
      <c r="AR15" s="20"/>
      <c r="BE15" s="296"/>
      <c r="BS15" s="17" t="s">
        <v>4</v>
      </c>
    </row>
    <row r="16" spans="1:74" ht="12" customHeight="1">
      <c r="B16" s="20"/>
      <c r="D16" s="27" t="s">
        <v>30</v>
      </c>
      <c r="AK16" s="27" t="s">
        <v>25</v>
      </c>
      <c r="AN16" s="25" t="s">
        <v>31</v>
      </c>
      <c r="AR16" s="20"/>
      <c r="BE16" s="296"/>
      <c r="BS16" s="17" t="s">
        <v>4</v>
      </c>
    </row>
    <row r="17" spans="2:71" ht="18.399999999999999" customHeight="1">
      <c r="B17" s="20"/>
      <c r="E17" s="25" t="s">
        <v>32</v>
      </c>
      <c r="AK17" s="27" t="s">
        <v>27</v>
      </c>
      <c r="AN17" s="25" t="s">
        <v>33</v>
      </c>
      <c r="AR17" s="20"/>
      <c r="BE17" s="296"/>
      <c r="BS17" s="17" t="s">
        <v>34</v>
      </c>
    </row>
    <row r="18" spans="2:71" ht="6.95" customHeight="1">
      <c r="B18" s="20"/>
      <c r="AR18" s="20"/>
      <c r="BE18" s="296"/>
      <c r="BS18" s="17" t="s">
        <v>6</v>
      </c>
    </row>
    <row r="19" spans="2:71" ht="12" customHeight="1">
      <c r="B19" s="20"/>
      <c r="D19" s="27" t="s">
        <v>35</v>
      </c>
      <c r="AK19" s="27" t="s">
        <v>25</v>
      </c>
      <c r="AN19" s="25" t="s">
        <v>19</v>
      </c>
      <c r="AR19" s="20"/>
      <c r="BE19" s="296"/>
      <c r="BS19" s="17" t="s">
        <v>6</v>
      </c>
    </row>
    <row r="20" spans="2:71" ht="18.399999999999999" customHeight="1">
      <c r="B20" s="20"/>
      <c r="E20" s="25" t="s">
        <v>22</v>
      </c>
      <c r="AK20" s="27" t="s">
        <v>27</v>
      </c>
      <c r="AN20" s="25" t="s">
        <v>19</v>
      </c>
      <c r="AR20" s="20"/>
      <c r="BE20" s="296"/>
      <c r="BS20" s="17" t="s">
        <v>4</v>
      </c>
    </row>
    <row r="21" spans="2:71" ht="6.95" customHeight="1">
      <c r="B21" s="20"/>
      <c r="AR21" s="20"/>
      <c r="BE21" s="296"/>
    </row>
    <row r="22" spans="2:71" ht="12" customHeight="1">
      <c r="B22" s="20"/>
      <c r="D22" s="27" t="s">
        <v>36</v>
      </c>
      <c r="AR22" s="20"/>
      <c r="BE22" s="296"/>
    </row>
    <row r="23" spans="2:71" ht="310.5" customHeight="1">
      <c r="B23" s="20"/>
      <c r="E23" s="303" t="s">
        <v>37</v>
      </c>
      <c r="F23" s="303"/>
      <c r="G23" s="303"/>
      <c r="H23" s="303"/>
      <c r="I23" s="303"/>
      <c r="J23" s="303"/>
      <c r="K23" s="303"/>
      <c r="L23" s="303"/>
      <c r="M23" s="303"/>
      <c r="N23" s="303"/>
      <c r="O23" s="303"/>
      <c r="P23" s="303"/>
      <c r="Q23" s="303"/>
      <c r="R23" s="303"/>
      <c r="S23" s="303"/>
      <c r="T23" s="303"/>
      <c r="U23" s="303"/>
      <c r="V23" s="303"/>
      <c r="W23" s="303"/>
      <c r="X23" s="303"/>
      <c r="Y23" s="303"/>
      <c r="Z23" s="303"/>
      <c r="AA23" s="303"/>
      <c r="AB23" s="303"/>
      <c r="AC23" s="303"/>
      <c r="AD23" s="303"/>
      <c r="AE23" s="303"/>
      <c r="AF23" s="303"/>
      <c r="AG23" s="303"/>
      <c r="AH23" s="303"/>
      <c r="AI23" s="303"/>
      <c r="AJ23" s="303"/>
      <c r="AK23" s="303"/>
      <c r="AL23" s="303"/>
      <c r="AM23" s="303"/>
      <c r="AN23" s="303"/>
      <c r="AR23" s="20"/>
      <c r="BE23" s="296"/>
    </row>
    <row r="24" spans="2:71" ht="6.95" customHeight="1">
      <c r="B24" s="20"/>
      <c r="AR24" s="20"/>
      <c r="BE24" s="296"/>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96"/>
    </row>
    <row r="26" spans="2:71" s="1" customFormat="1" ht="25.9" customHeight="1">
      <c r="B26" s="32"/>
      <c r="D26" s="33" t="s">
        <v>38</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04">
        <f>ROUND(AG54,2)</f>
        <v>0</v>
      </c>
      <c r="AL26" s="305"/>
      <c r="AM26" s="305"/>
      <c r="AN26" s="305"/>
      <c r="AO26" s="305"/>
      <c r="AR26" s="32"/>
      <c r="BE26" s="296"/>
    </row>
    <row r="27" spans="2:71" s="1" customFormat="1" ht="6.95" customHeight="1">
      <c r="B27" s="32"/>
      <c r="AR27" s="32"/>
      <c r="BE27" s="296"/>
    </row>
    <row r="28" spans="2:71" s="1" customFormat="1">
      <c r="B28" s="32"/>
      <c r="L28" s="306" t="s">
        <v>39</v>
      </c>
      <c r="M28" s="306"/>
      <c r="N28" s="306"/>
      <c r="O28" s="306"/>
      <c r="P28" s="306"/>
      <c r="W28" s="306" t="s">
        <v>40</v>
      </c>
      <c r="X28" s="306"/>
      <c r="Y28" s="306"/>
      <c r="Z28" s="306"/>
      <c r="AA28" s="306"/>
      <c r="AB28" s="306"/>
      <c r="AC28" s="306"/>
      <c r="AD28" s="306"/>
      <c r="AE28" s="306"/>
      <c r="AK28" s="306" t="s">
        <v>41</v>
      </c>
      <c r="AL28" s="306"/>
      <c r="AM28" s="306"/>
      <c r="AN28" s="306"/>
      <c r="AO28" s="306"/>
      <c r="AR28" s="32"/>
      <c r="BE28" s="296"/>
    </row>
    <row r="29" spans="2:71" s="2" customFormat="1" ht="14.45" customHeight="1">
      <c r="B29" s="36"/>
      <c r="D29" s="27" t="s">
        <v>42</v>
      </c>
      <c r="F29" s="27" t="s">
        <v>43</v>
      </c>
      <c r="L29" s="309">
        <v>0.21</v>
      </c>
      <c r="M29" s="308"/>
      <c r="N29" s="308"/>
      <c r="O29" s="308"/>
      <c r="P29" s="308"/>
      <c r="W29" s="307">
        <f>ROUND(AZ54, 2)</f>
        <v>0</v>
      </c>
      <c r="X29" s="308"/>
      <c r="Y29" s="308"/>
      <c r="Z29" s="308"/>
      <c r="AA29" s="308"/>
      <c r="AB29" s="308"/>
      <c r="AC29" s="308"/>
      <c r="AD29" s="308"/>
      <c r="AE29" s="308"/>
      <c r="AK29" s="307">
        <f>ROUND(AV54, 2)</f>
        <v>0</v>
      </c>
      <c r="AL29" s="308"/>
      <c r="AM29" s="308"/>
      <c r="AN29" s="308"/>
      <c r="AO29" s="308"/>
      <c r="AR29" s="36"/>
      <c r="BE29" s="297"/>
    </row>
    <row r="30" spans="2:71" s="2" customFormat="1" ht="14.45" customHeight="1">
      <c r="B30" s="36"/>
      <c r="F30" s="27" t="s">
        <v>44</v>
      </c>
      <c r="L30" s="309">
        <v>0.12</v>
      </c>
      <c r="M30" s="308"/>
      <c r="N30" s="308"/>
      <c r="O30" s="308"/>
      <c r="P30" s="308"/>
      <c r="W30" s="307">
        <f>ROUND(BA54, 2)</f>
        <v>0</v>
      </c>
      <c r="X30" s="308"/>
      <c r="Y30" s="308"/>
      <c r="Z30" s="308"/>
      <c r="AA30" s="308"/>
      <c r="AB30" s="308"/>
      <c r="AC30" s="308"/>
      <c r="AD30" s="308"/>
      <c r="AE30" s="308"/>
      <c r="AK30" s="307">
        <f>ROUND(AW54, 2)</f>
        <v>0</v>
      </c>
      <c r="AL30" s="308"/>
      <c r="AM30" s="308"/>
      <c r="AN30" s="308"/>
      <c r="AO30" s="308"/>
      <c r="AR30" s="36"/>
      <c r="BE30" s="297"/>
    </row>
    <row r="31" spans="2:71" s="2" customFormat="1" ht="14.45" hidden="1" customHeight="1">
      <c r="B31" s="36"/>
      <c r="F31" s="27" t="s">
        <v>45</v>
      </c>
      <c r="L31" s="309">
        <v>0.21</v>
      </c>
      <c r="M31" s="308"/>
      <c r="N31" s="308"/>
      <c r="O31" s="308"/>
      <c r="P31" s="308"/>
      <c r="W31" s="307">
        <f>ROUND(BB54, 2)</f>
        <v>0</v>
      </c>
      <c r="X31" s="308"/>
      <c r="Y31" s="308"/>
      <c r="Z31" s="308"/>
      <c r="AA31" s="308"/>
      <c r="AB31" s="308"/>
      <c r="AC31" s="308"/>
      <c r="AD31" s="308"/>
      <c r="AE31" s="308"/>
      <c r="AK31" s="307">
        <v>0</v>
      </c>
      <c r="AL31" s="308"/>
      <c r="AM31" s="308"/>
      <c r="AN31" s="308"/>
      <c r="AO31" s="308"/>
      <c r="AR31" s="36"/>
      <c r="BE31" s="297"/>
    </row>
    <row r="32" spans="2:71" s="2" customFormat="1" ht="14.45" hidden="1" customHeight="1">
      <c r="B32" s="36"/>
      <c r="F32" s="27" t="s">
        <v>46</v>
      </c>
      <c r="L32" s="309">
        <v>0.12</v>
      </c>
      <c r="M32" s="308"/>
      <c r="N32" s="308"/>
      <c r="O32" s="308"/>
      <c r="P32" s="308"/>
      <c r="W32" s="307">
        <f>ROUND(BC54, 2)</f>
        <v>0</v>
      </c>
      <c r="X32" s="308"/>
      <c r="Y32" s="308"/>
      <c r="Z32" s="308"/>
      <c r="AA32" s="308"/>
      <c r="AB32" s="308"/>
      <c r="AC32" s="308"/>
      <c r="AD32" s="308"/>
      <c r="AE32" s="308"/>
      <c r="AK32" s="307">
        <v>0</v>
      </c>
      <c r="AL32" s="308"/>
      <c r="AM32" s="308"/>
      <c r="AN32" s="308"/>
      <c r="AO32" s="308"/>
      <c r="AR32" s="36"/>
      <c r="BE32" s="297"/>
    </row>
    <row r="33" spans="2:44" s="2" customFormat="1" ht="14.45" hidden="1" customHeight="1">
      <c r="B33" s="36"/>
      <c r="F33" s="27" t="s">
        <v>47</v>
      </c>
      <c r="L33" s="309">
        <v>0</v>
      </c>
      <c r="M33" s="308"/>
      <c r="N33" s="308"/>
      <c r="O33" s="308"/>
      <c r="P33" s="308"/>
      <c r="W33" s="307">
        <f>ROUND(BD54, 2)</f>
        <v>0</v>
      </c>
      <c r="X33" s="308"/>
      <c r="Y33" s="308"/>
      <c r="Z33" s="308"/>
      <c r="AA33" s="308"/>
      <c r="AB33" s="308"/>
      <c r="AC33" s="308"/>
      <c r="AD33" s="308"/>
      <c r="AE33" s="308"/>
      <c r="AK33" s="307">
        <v>0</v>
      </c>
      <c r="AL33" s="308"/>
      <c r="AM33" s="308"/>
      <c r="AN33" s="308"/>
      <c r="AO33" s="308"/>
      <c r="AR33" s="36"/>
    </row>
    <row r="34" spans="2:44" s="1" customFormat="1" ht="6.95" customHeight="1">
      <c r="B34" s="32"/>
      <c r="AR34" s="32"/>
    </row>
    <row r="35" spans="2:44" s="1" customFormat="1" ht="25.9" customHeight="1">
      <c r="B35" s="32"/>
      <c r="C35" s="37"/>
      <c r="D35" s="38" t="s">
        <v>48</v>
      </c>
      <c r="E35" s="39"/>
      <c r="F35" s="39"/>
      <c r="G35" s="39"/>
      <c r="H35" s="39"/>
      <c r="I35" s="39"/>
      <c r="J35" s="39"/>
      <c r="K35" s="39"/>
      <c r="L35" s="39"/>
      <c r="M35" s="39"/>
      <c r="N35" s="39"/>
      <c r="O35" s="39"/>
      <c r="P35" s="39"/>
      <c r="Q35" s="39"/>
      <c r="R35" s="39"/>
      <c r="S35" s="39"/>
      <c r="T35" s="40" t="s">
        <v>49</v>
      </c>
      <c r="U35" s="39"/>
      <c r="V35" s="39"/>
      <c r="W35" s="39"/>
      <c r="X35" s="313" t="s">
        <v>50</v>
      </c>
      <c r="Y35" s="311"/>
      <c r="Z35" s="311"/>
      <c r="AA35" s="311"/>
      <c r="AB35" s="311"/>
      <c r="AC35" s="39"/>
      <c r="AD35" s="39"/>
      <c r="AE35" s="39"/>
      <c r="AF35" s="39"/>
      <c r="AG35" s="39"/>
      <c r="AH35" s="39"/>
      <c r="AI35" s="39"/>
      <c r="AJ35" s="39"/>
      <c r="AK35" s="310">
        <f>SUM(AK26:AK33)</f>
        <v>0</v>
      </c>
      <c r="AL35" s="311"/>
      <c r="AM35" s="311"/>
      <c r="AN35" s="311"/>
      <c r="AO35" s="312"/>
      <c r="AP35" s="37"/>
      <c r="AQ35" s="37"/>
      <c r="AR35" s="32"/>
    </row>
    <row r="36" spans="2:44" s="1" customFormat="1" ht="6.95" customHeight="1">
      <c r="B36" s="32"/>
      <c r="AR36" s="32"/>
    </row>
    <row r="37" spans="2:44" s="1" customFormat="1" ht="6.95" customHeight="1">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32"/>
    </row>
    <row r="41" spans="2:44" s="1" customFormat="1" ht="6.95" customHeight="1">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32"/>
    </row>
    <row r="42" spans="2:44" s="1" customFormat="1" ht="24.95" customHeight="1">
      <c r="B42" s="32"/>
      <c r="C42" s="21" t="s">
        <v>51</v>
      </c>
      <c r="AR42" s="32"/>
    </row>
    <row r="43" spans="2:44" s="1" customFormat="1" ht="6.95" customHeight="1">
      <c r="B43" s="32"/>
      <c r="AR43" s="32"/>
    </row>
    <row r="44" spans="2:44" s="3" customFormat="1" ht="12" customHeight="1">
      <c r="B44" s="45"/>
      <c r="C44" s="27" t="s">
        <v>13</v>
      </c>
      <c r="L44" s="3" t="str">
        <f>K5</f>
        <v>2016015</v>
      </c>
      <c r="AR44" s="45"/>
    </row>
    <row r="45" spans="2:44" s="4" customFormat="1" ht="36.950000000000003" customHeight="1">
      <c r="B45" s="46"/>
      <c r="C45" s="47" t="s">
        <v>16</v>
      </c>
      <c r="L45" s="273" t="str">
        <f>K6</f>
        <v>Sportovní hala Sušice</v>
      </c>
      <c r="M45" s="274"/>
      <c r="N45" s="274"/>
      <c r="O45" s="274"/>
      <c r="P45" s="274"/>
      <c r="Q45" s="274"/>
      <c r="R45" s="274"/>
      <c r="S45" s="274"/>
      <c r="T45" s="274"/>
      <c r="U45" s="274"/>
      <c r="V45" s="274"/>
      <c r="W45" s="274"/>
      <c r="X45" s="274"/>
      <c r="Y45" s="274"/>
      <c r="Z45" s="274"/>
      <c r="AA45" s="274"/>
      <c r="AB45" s="274"/>
      <c r="AC45" s="274"/>
      <c r="AD45" s="274"/>
      <c r="AE45" s="274"/>
      <c r="AF45" s="274"/>
      <c r="AG45" s="274"/>
      <c r="AH45" s="274"/>
      <c r="AI45" s="274"/>
      <c r="AJ45" s="274"/>
      <c r="AK45" s="274"/>
      <c r="AL45" s="274"/>
      <c r="AM45" s="274"/>
      <c r="AN45" s="274"/>
      <c r="AO45" s="274"/>
      <c r="AR45" s="46"/>
    </row>
    <row r="46" spans="2:44" s="1" customFormat="1" ht="6.95" customHeight="1">
      <c r="B46" s="32"/>
      <c r="AR46" s="32"/>
    </row>
    <row r="47" spans="2:44" s="1" customFormat="1" ht="12" customHeight="1">
      <c r="B47" s="32"/>
      <c r="C47" s="27" t="s">
        <v>21</v>
      </c>
      <c r="L47" s="48" t="str">
        <f>IF(K8="","",K8)</f>
        <v xml:space="preserve"> </v>
      </c>
      <c r="AI47" s="27" t="s">
        <v>23</v>
      </c>
      <c r="AM47" s="275" t="str">
        <f>IF(AN8= "","",AN8)</f>
        <v>Vyplň údaj</v>
      </c>
      <c r="AN47" s="275"/>
      <c r="AR47" s="32"/>
    </row>
    <row r="48" spans="2:44" s="1" customFormat="1" ht="6.95" customHeight="1">
      <c r="B48" s="32"/>
      <c r="AR48" s="32"/>
    </row>
    <row r="49" spans="1:91" s="1" customFormat="1" ht="15.2" customHeight="1">
      <c r="B49" s="32"/>
      <c r="C49" s="27" t="s">
        <v>24</v>
      </c>
      <c r="L49" s="3" t="str">
        <f>IF(E11= "","",E11)</f>
        <v>Město Sušice, nám. Svobody 138, 342 01 Sušice</v>
      </c>
      <c r="AI49" s="27" t="s">
        <v>30</v>
      </c>
      <c r="AM49" s="280" t="str">
        <f>IF(E17="","",E17)</f>
        <v>APRIS s.r.o</v>
      </c>
      <c r="AN49" s="281"/>
      <c r="AO49" s="281"/>
      <c r="AP49" s="281"/>
      <c r="AR49" s="32"/>
      <c r="AS49" s="276" t="s">
        <v>52</v>
      </c>
      <c r="AT49" s="277"/>
      <c r="AU49" s="50"/>
      <c r="AV49" s="50"/>
      <c r="AW49" s="50"/>
      <c r="AX49" s="50"/>
      <c r="AY49" s="50"/>
      <c r="AZ49" s="50"/>
      <c r="BA49" s="50"/>
      <c r="BB49" s="50"/>
      <c r="BC49" s="50"/>
      <c r="BD49" s="51"/>
    </row>
    <row r="50" spans="1:91" s="1" customFormat="1" ht="15.2" customHeight="1">
      <c r="B50" s="32"/>
      <c r="C50" s="27" t="s">
        <v>28</v>
      </c>
      <c r="L50" s="3" t="str">
        <f>IF(E14= "Vyplň údaj","",E14)</f>
        <v/>
      </c>
      <c r="AI50" s="27" t="s">
        <v>35</v>
      </c>
      <c r="AM50" s="280" t="str">
        <f>IF(E20="","",E20)</f>
        <v xml:space="preserve"> </v>
      </c>
      <c r="AN50" s="281"/>
      <c r="AO50" s="281"/>
      <c r="AP50" s="281"/>
      <c r="AR50" s="32"/>
      <c r="AS50" s="278"/>
      <c r="AT50" s="279"/>
      <c r="BD50" s="53"/>
    </row>
    <row r="51" spans="1:91" s="1" customFormat="1" ht="10.9" customHeight="1">
      <c r="B51" s="32"/>
      <c r="AR51" s="32"/>
      <c r="AS51" s="278"/>
      <c r="AT51" s="279"/>
      <c r="BD51" s="53"/>
    </row>
    <row r="52" spans="1:91" s="1" customFormat="1" ht="29.25" customHeight="1">
      <c r="B52" s="32"/>
      <c r="C52" s="282" t="s">
        <v>53</v>
      </c>
      <c r="D52" s="283"/>
      <c r="E52" s="283"/>
      <c r="F52" s="283"/>
      <c r="G52" s="283"/>
      <c r="H52" s="54"/>
      <c r="I52" s="285" t="s">
        <v>54</v>
      </c>
      <c r="J52" s="283"/>
      <c r="K52" s="283"/>
      <c r="L52" s="283"/>
      <c r="M52" s="283"/>
      <c r="N52" s="283"/>
      <c r="O52" s="283"/>
      <c r="P52" s="283"/>
      <c r="Q52" s="283"/>
      <c r="R52" s="283"/>
      <c r="S52" s="283"/>
      <c r="T52" s="283"/>
      <c r="U52" s="283"/>
      <c r="V52" s="283"/>
      <c r="W52" s="283"/>
      <c r="X52" s="283"/>
      <c r="Y52" s="283"/>
      <c r="Z52" s="283"/>
      <c r="AA52" s="283"/>
      <c r="AB52" s="283"/>
      <c r="AC52" s="283"/>
      <c r="AD52" s="283"/>
      <c r="AE52" s="283"/>
      <c r="AF52" s="283"/>
      <c r="AG52" s="284" t="s">
        <v>55</v>
      </c>
      <c r="AH52" s="283"/>
      <c r="AI52" s="283"/>
      <c r="AJ52" s="283"/>
      <c r="AK52" s="283"/>
      <c r="AL52" s="283"/>
      <c r="AM52" s="283"/>
      <c r="AN52" s="285" t="s">
        <v>56</v>
      </c>
      <c r="AO52" s="283"/>
      <c r="AP52" s="283"/>
      <c r="AQ52" s="55" t="s">
        <v>57</v>
      </c>
      <c r="AR52" s="32"/>
      <c r="AS52" s="56" t="s">
        <v>58</v>
      </c>
      <c r="AT52" s="57" t="s">
        <v>59</v>
      </c>
      <c r="AU52" s="57" t="s">
        <v>60</v>
      </c>
      <c r="AV52" s="57" t="s">
        <v>61</v>
      </c>
      <c r="AW52" s="57" t="s">
        <v>62</v>
      </c>
      <c r="AX52" s="57" t="s">
        <v>63</v>
      </c>
      <c r="AY52" s="57" t="s">
        <v>64</v>
      </c>
      <c r="AZ52" s="57" t="s">
        <v>65</v>
      </c>
      <c r="BA52" s="57" t="s">
        <v>66</v>
      </c>
      <c r="BB52" s="57" t="s">
        <v>67</v>
      </c>
      <c r="BC52" s="57" t="s">
        <v>68</v>
      </c>
      <c r="BD52" s="58" t="s">
        <v>69</v>
      </c>
    </row>
    <row r="53" spans="1:91" s="1" customFormat="1" ht="10.9" customHeight="1">
      <c r="B53" s="32"/>
      <c r="AR53" s="32"/>
      <c r="AS53" s="59"/>
      <c r="AT53" s="50"/>
      <c r="AU53" s="50"/>
      <c r="AV53" s="50"/>
      <c r="AW53" s="50"/>
      <c r="AX53" s="50"/>
      <c r="AY53" s="50"/>
      <c r="AZ53" s="50"/>
      <c r="BA53" s="50"/>
      <c r="BB53" s="50"/>
      <c r="BC53" s="50"/>
      <c r="BD53" s="51"/>
    </row>
    <row r="54" spans="1:91" s="5" customFormat="1" ht="32.450000000000003" customHeight="1">
      <c r="B54" s="60"/>
      <c r="C54" s="61" t="s">
        <v>70</v>
      </c>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293">
        <f>ROUND(AG55,2)</f>
        <v>0</v>
      </c>
      <c r="AH54" s="293"/>
      <c r="AI54" s="293"/>
      <c r="AJ54" s="293"/>
      <c r="AK54" s="293"/>
      <c r="AL54" s="293"/>
      <c r="AM54" s="293"/>
      <c r="AN54" s="294">
        <f t="shared" ref="AN54:AN62" si="0">SUM(AG54,AT54)</f>
        <v>0</v>
      </c>
      <c r="AO54" s="294"/>
      <c r="AP54" s="294"/>
      <c r="AQ54" s="64" t="s">
        <v>19</v>
      </c>
      <c r="AR54" s="60"/>
      <c r="AS54" s="65">
        <f>ROUND(AS55,2)</f>
        <v>0</v>
      </c>
      <c r="AT54" s="66">
        <f t="shared" ref="AT54:AT62" si="1">ROUND(SUM(AV54:AW54),2)</f>
        <v>0</v>
      </c>
      <c r="AU54" s="67">
        <f>ROUND(AU55,5)</f>
        <v>0</v>
      </c>
      <c r="AV54" s="66">
        <f>ROUND(AZ54*L29,2)</f>
        <v>0</v>
      </c>
      <c r="AW54" s="66">
        <f>ROUND(BA54*L30,2)</f>
        <v>0</v>
      </c>
      <c r="AX54" s="66">
        <f>ROUND(BB54*L29,2)</f>
        <v>0</v>
      </c>
      <c r="AY54" s="66">
        <f>ROUND(BC54*L30,2)</f>
        <v>0</v>
      </c>
      <c r="AZ54" s="66">
        <f>ROUND(AZ55,2)</f>
        <v>0</v>
      </c>
      <c r="BA54" s="66">
        <f>ROUND(BA55,2)</f>
        <v>0</v>
      </c>
      <c r="BB54" s="66">
        <f>ROUND(BB55,2)</f>
        <v>0</v>
      </c>
      <c r="BC54" s="66">
        <f>ROUND(BC55,2)</f>
        <v>0</v>
      </c>
      <c r="BD54" s="68">
        <f>ROUND(BD55,2)</f>
        <v>0</v>
      </c>
      <c r="BS54" s="69" t="s">
        <v>71</v>
      </c>
      <c r="BT54" s="69" t="s">
        <v>72</v>
      </c>
      <c r="BU54" s="70" t="s">
        <v>73</v>
      </c>
      <c r="BV54" s="69" t="s">
        <v>74</v>
      </c>
      <c r="BW54" s="69" t="s">
        <v>5</v>
      </c>
      <c r="BX54" s="69" t="s">
        <v>75</v>
      </c>
      <c r="CL54" s="69" t="s">
        <v>19</v>
      </c>
    </row>
    <row r="55" spans="1:91" s="6" customFormat="1" ht="16.5" customHeight="1">
      <c r="B55" s="71"/>
      <c r="C55" s="72"/>
      <c r="D55" s="289" t="s">
        <v>76</v>
      </c>
      <c r="E55" s="289"/>
      <c r="F55" s="289"/>
      <c r="G55" s="289"/>
      <c r="H55" s="289"/>
      <c r="I55" s="73"/>
      <c r="J55" s="289" t="s">
        <v>77</v>
      </c>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6">
        <f>ROUND(SUM(AG56:AG62),2)</f>
        <v>0</v>
      </c>
      <c r="AH55" s="287"/>
      <c r="AI55" s="287"/>
      <c r="AJ55" s="287"/>
      <c r="AK55" s="287"/>
      <c r="AL55" s="287"/>
      <c r="AM55" s="287"/>
      <c r="AN55" s="288">
        <f t="shared" si="0"/>
        <v>0</v>
      </c>
      <c r="AO55" s="287"/>
      <c r="AP55" s="287"/>
      <c r="AQ55" s="74" t="s">
        <v>78</v>
      </c>
      <c r="AR55" s="71"/>
      <c r="AS55" s="75">
        <f>ROUND(SUM(AS56:AS62),2)</f>
        <v>0</v>
      </c>
      <c r="AT55" s="76">
        <f t="shared" si="1"/>
        <v>0</v>
      </c>
      <c r="AU55" s="77">
        <f>ROUND(SUM(AU56:AU62),5)</f>
        <v>0</v>
      </c>
      <c r="AV55" s="76">
        <f>ROUND(AZ55*L29,2)</f>
        <v>0</v>
      </c>
      <c r="AW55" s="76">
        <f>ROUND(BA55*L30,2)</f>
        <v>0</v>
      </c>
      <c r="AX55" s="76">
        <f>ROUND(BB55*L29,2)</f>
        <v>0</v>
      </c>
      <c r="AY55" s="76">
        <f>ROUND(BC55*L30,2)</f>
        <v>0</v>
      </c>
      <c r="AZ55" s="76">
        <f>ROUND(SUM(AZ56:AZ62),2)</f>
        <v>0</v>
      </c>
      <c r="BA55" s="76">
        <f>ROUND(SUM(BA56:BA62),2)</f>
        <v>0</v>
      </c>
      <c r="BB55" s="76">
        <f>ROUND(SUM(BB56:BB62),2)</f>
        <v>0</v>
      </c>
      <c r="BC55" s="76">
        <f>ROUND(SUM(BC56:BC62),2)</f>
        <v>0</v>
      </c>
      <c r="BD55" s="78">
        <f>ROUND(SUM(BD56:BD62),2)</f>
        <v>0</v>
      </c>
      <c r="BS55" s="79" t="s">
        <v>71</v>
      </c>
      <c r="BT55" s="79" t="s">
        <v>79</v>
      </c>
      <c r="BU55" s="79" t="s">
        <v>73</v>
      </c>
      <c r="BV55" s="79" t="s">
        <v>74</v>
      </c>
      <c r="BW55" s="79" t="s">
        <v>80</v>
      </c>
      <c r="BX55" s="79" t="s">
        <v>5</v>
      </c>
      <c r="CL55" s="79" t="s">
        <v>19</v>
      </c>
      <c r="CM55" s="79" t="s">
        <v>81</v>
      </c>
    </row>
    <row r="56" spans="1:91" s="3" customFormat="1" ht="16.5" customHeight="1">
      <c r="A56" s="80" t="s">
        <v>82</v>
      </c>
      <c r="B56" s="45"/>
      <c r="C56" s="9"/>
      <c r="D56" s="9"/>
      <c r="E56" s="292" t="s">
        <v>83</v>
      </c>
      <c r="F56" s="292"/>
      <c r="G56" s="292"/>
      <c r="H56" s="292"/>
      <c r="I56" s="292"/>
      <c r="J56" s="9"/>
      <c r="K56" s="292" t="s">
        <v>84</v>
      </c>
      <c r="L56" s="292"/>
      <c r="M56" s="292"/>
      <c r="N56" s="292"/>
      <c r="O56" s="292"/>
      <c r="P56" s="292"/>
      <c r="Q56" s="292"/>
      <c r="R56" s="292"/>
      <c r="S56" s="292"/>
      <c r="T56" s="292"/>
      <c r="U56" s="292"/>
      <c r="V56" s="292"/>
      <c r="W56" s="292"/>
      <c r="X56" s="292"/>
      <c r="Y56" s="292"/>
      <c r="Z56" s="292"/>
      <c r="AA56" s="292"/>
      <c r="AB56" s="292"/>
      <c r="AC56" s="292"/>
      <c r="AD56" s="292"/>
      <c r="AE56" s="292"/>
      <c r="AF56" s="292"/>
      <c r="AG56" s="290">
        <f>'D.01 - Architektonicko - ...'!J32</f>
        <v>0</v>
      </c>
      <c r="AH56" s="291"/>
      <c r="AI56" s="291"/>
      <c r="AJ56" s="291"/>
      <c r="AK56" s="291"/>
      <c r="AL56" s="291"/>
      <c r="AM56" s="291"/>
      <c r="AN56" s="290">
        <f t="shared" si="0"/>
        <v>0</v>
      </c>
      <c r="AO56" s="291"/>
      <c r="AP56" s="291"/>
      <c r="AQ56" s="81" t="s">
        <v>85</v>
      </c>
      <c r="AR56" s="45"/>
      <c r="AS56" s="82">
        <v>0</v>
      </c>
      <c r="AT56" s="83">
        <f t="shared" si="1"/>
        <v>0</v>
      </c>
      <c r="AU56" s="84">
        <f>'D.01 - Architektonicko - ...'!P119</f>
        <v>0</v>
      </c>
      <c r="AV56" s="83">
        <f>'D.01 - Architektonicko - ...'!J35</f>
        <v>0</v>
      </c>
      <c r="AW56" s="83">
        <f>'D.01 - Architektonicko - ...'!J36</f>
        <v>0</v>
      </c>
      <c r="AX56" s="83">
        <f>'D.01 - Architektonicko - ...'!J37</f>
        <v>0</v>
      </c>
      <c r="AY56" s="83">
        <f>'D.01 - Architektonicko - ...'!J38</f>
        <v>0</v>
      </c>
      <c r="AZ56" s="83">
        <f>'D.01 - Architektonicko - ...'!F35</f>
        <v>0</v>
      </c>
      <c r="BA56" s="83">
        <f>'D.01 - Architektonicko - ...'!F36</f>
        <v>0</v>
      </c>
      <c r="BB56" s="83">
        <f>'D.01 - Architektonicko - ...'!F37</f>
        <v>0</v>
      </c>
      <c r="BC56" s="83">
        <f>'D.01 - Architektonicko - ...'!F38</f>
        <v>0</v>
      </c>
      <c r="BD56" s="85">
        <f>'D.01 - Architektonicko - ...'!F39</f>
        <v>0</v>
      </c>
      <c r="BT56" s="25" t="s">
        <v>81</v>
      </c>
      <c r="BV56" s="25" t="s">
        <v>74</v>
      </c>
      <c r="BW56" s="25" t="s">
        <v>86</v>
      </c>
      <c r="BX56" s="25" t="s">
        <v>80</v>
      </c>
      <c r="CL56" s="25" t="s">
        <v>19</v>
      </c>
    </row>
    <row r="57" spans="1:91" s="3" customFormat="1" ht="16.5" customHeight="1">
      <c r="A57" s="80" t="s">
        <v>82</v>
      </c>
      <c r="B57" s="45"/>
      <c r="C57" s="9"/>
      <c r="D57" s="9"/>
      <c r="E57" s="292" t="s">
        <v>87</v>
      </c>
      <c r="F57" s="292"/>
      <c r="G57" s="292"/>
      <c r="H57" s="292"/>
      <c r="I57" s="292"/>
      <c r="J57" s="9"/>
      <c r="K57" s="292" t="s">
        <v>88</v>
      </c>
      <c r="L57" s="292"/>
      <c r="M57" s="292"/>
      <c r="N57" s="292"/>
      <c r="O57" s="292"/>
      <c r="P57" s="292"/>
      <c r="Q57" s="292"/>
      <c r="R57" s="292"/>
      <c r="S57" s="292"/>
      <c r="T57" s="292"/>
      <c r="U57" s="292"/>
      <c r="V57" s="292"/>
      <c r="W57" s="292"/>
      <c r="X57" s="292"/>
      <c r="Y57" s="292"/>
      <c r="Z57" s="292"/>
      <c r="AA57" s="292"/>
      <c r="AB57" s="292"/>
      <c r="AC57" s="292"/>
      <c r="AD57" s="292"/>
      <c r="AE57" s="292"/>
      <c r="AF57" s="292"/>
      <c r="AG57" s="290">
        <f>'D.04 - Zdravotně technick...'!J32</f>
        <v>0</v>
      </c>
      <c r="AH57" s="291"/>
      <c r="AI57" s="291"/>
      <c r="AJ57" s="291"/>
      <c r="AK57" s="291"/>
      <c r="AL57" s="291"/>
      <c r="AM57" s="291"/>
      <c r="AN57" s="290">
        <f t="shared" si="0"/>
        <v>0</v>
      </c>
      <c r="AO57" s="291"/>
      <c r="AP57" s="291"/>
      <c r="AQ57" s="81" t="s">
        <v>85</v>
      </c>
      <c r="AR57" s="45"/>
      <c r="AS57" s="82">
        <v>0</v>
      </c>
      <c r="AT57" s="83">
        <f t="shared" si="1"/>
        <v>0</v>
      </c>
      <c r="AU57" s="84">
        <f>'D.04 - Zdravotně technick...'!P90</f>
        <v>0</v>
      </c>
      <c r="AV57" s="83">
        <f>'D.04 - Zdravotně technick...'!J35</f>
        <v>0</v>
      </c>
      <c r="AW57" s="83">
        <f>'D.04 - Zdravotně technick...'!J36</f>
        <v>0</v>
      </c>
      <c r="AX57" s="83">
        <f>'D.04 - Zdravotně technick...'!J37</f>
        <v>0</v>
      </c>
      <c r="AY57" s="83">
        <f>'D.04 - Zdravotně technick...'!J38</f>
        <v>0</v>
      </c>
      <c r="AZ57" s="83">
        <f>'D.04 - Zdravotně technick...'!F35</f>
        <v>0</v>
      </c>
      <c r="BA57" s="83">
        <f>'D.04 - Zdravotně technick...'!F36</f>
        <v>0</v>
      </c>
      <c r="BB57" s="83">
        <f>'D.04 - Zdravotně technick...'!F37</f>
        <v>0</v>
      </c>
      <c r="BC57" s="83">
        <f>'D.04 - Zdravotně technick...'!F38</f>
        <v>0</v>
      </c>
      <c r="BD57" s="85">
        <f>'D.04 - Zdravotně technick...'!F39</f>
        <v>0</v>
      </c>
      <c r="BT57" s="25" t="s">
        <v>81</v>
      </c>
      <c r="BV57" s="25" t="s">
        <v>74</v>
      </c>
      <c r="BW57" s="25" t="s">
        <v>89</v>
      </c>
      <c r="BX57" s="25" t="s">
        <v>80</v>
      </c>
      <c r="CL57" s="25" t="s">
        <v>19</v>
      </c>
    </row>
    <row r="58" spans="1:91" s="3" customFormat="1" ht="16.5" customHeight="1">
      <c r="A58" s="80" t="s">
        <v>82</v>
      </c>
      <c r="B58" s="45"/>
      <c r="C58" s="9"/>
      <c r="D58" s="9"/>
      <c r="E58" s="292" t="s">
        <v>90</v>
      </c>
      <c r="F58" s="292"/>
      <c r="G58" s="292"/>
      <c r="H58" s="292"/>
      <c r="I58" s="292"/>
      <c r="J58" s="9"/>
      <c r="K58" s="292" t="s">
        <v>91</v>
      </c>
      <c r="L58" s="292"/>
      <c r="M58" s="292"/>
      <c r="N58" s="292"/>
      <c r="O58" s="292"/>
      <c r="P58" s="292"/>
      <c r="Q58" s="292"/>
      <c r="R58" s="292"/>
      <c r="S58" s="292"/>
      <c r="T58" s="292"/>
      <c r="U58" s="292"/>
      <c r="V58" s="292"/>
      <c r="W58" s="292"/>
      <c r="X58" s="292"/>
      <c r="Y58" s="292"/>
      <c r="Z58" s="292"/>
      <c r="AA58" s="292"/>
      <c r="AB58" s="292"/>
      <c r="AC58" s="292"/>
      <c r="AD58" s="292"/>
      <c r="AE58" s="292"/>
      <c r="AF58" s="292"/>
      <c r="AG58" s="290">
        <f>'D.06a - Vytápění, chlazení'!J32</f>
        <v>0</v>
      </c>
      <c r="AH58" s="291"/>
      <c r="AI58" s="291"/>
      <c r="AJ58" s="291"/>
      <c r="AK58" s="291"/>
      <c r="AL58" s="291"/>
      <c r="AM58" s="291"/>
      <c r="AN58" s="290">
        <f t="shared" si="0"/>
        <v>0</v>
      </c>
      <c r="AO58" s="291"/>
      <c r="AP58" s="291"/>
      <c r="AQ58" s="81" t="s">
        <v>85</v>
      </c>
      <c r="AR58" s="45"/>
      <c r="AS58" s="82">
        <v>0</v>
      </c>
      <c r="AT58" s="83">
        <f t="shared" si="1"/>
        <v>0</v>
      </c>
      <c r="AU58" s="84">
        <f>'D.06a - Vytápění, chlazení'!P86</f>
        <v>0</v>
      </c>
      <c r="AV58" s="83">
        <f>'D.06a - Vytápění, chlazení'!J35</f>
        <v>0</v>
      </c>
      <c r="AW58" s="83">
        <f>'D.06a - Vytápění, chlazení'!J36</f>
        <v>0</v>
      </c>
      <c r="AX58" s="83">
        <f>'D.06a - Vytápění, chlazení'!J37</f>
        <v>0</v>
      </c>
      <c r="AY58" s="83">
        <f>'D.06a - Vytápění, chlazení'!J38</f>
        <v>0</v>
      </c>
      <c r="AZ58" s="83">
        <f>'D.06a - Vytápění, chlazení'!F35</f>
        <v>0</v>
      </c>
      <c r="BA58" s="83">
        <f>'D.06a - Vytápění, chlazení'!F36</f>
        <v>0</v>
      </c>
      <c r="BB58" s="83">
        <f>'D.06a - Vytápění, chlazení'!F37</f>
        <v>0</v>
      </c>
      <c r="BC58" s="83">
        <f>'D.06a - Vytápění, chlazení'!F38</f>
        <v>0</v>
      </c>
      <c r="BD58" s="85">
        <f>'D.06a - Vytápění, chlazení'!F39</f>
        <v>0</v>
      </c>
      <c r="BT58" s="25" t="s">
        <v>81</v>
      </c>
      <c r="BV58" s="25" t="s">
        <v>74</v>
      </c>
      <c r="BW58" s="25" t="s">
        <v>92</v>
      </c>
      <c r="BX58" s="25" t="s">
        <v>80</v>
      </c>
      <c r="CL58" s="25" t="s">
        <v>19</v>
      </c>
    </row>
    <row r="59" spans="1:91" s="3" customFormat="1" ht="16.5" customHeight="1">
      <c r="A59" s="80" t="s">
        <v>82</v>
      </c>
      <c r="B59" s="45"/>
      <c r="C59" s="9"/>
      <c r="D59" s="9"/>
      <c r="E59" s="292" t="s">
        <v>93</v>
      </c>
      <c r="F59" s="292"/>
      <c r="G59" s="292"/>
      <c r="H59" s="292"/>
      <c r="I59" s="292"/>
      <c r="J59" s="9"/>
      <c r="K59" s="292" t="s">
        <v>94</v>
      </c>
      <c r="L59" s="292"/>
      <c r="M59" s="292"/>
      <c r="N59" s="292"/>
      <c r="O59" s="292"/>
      <c r="P59" s="292"/>
      <c r="Q59" s="292"/>
      <c r="R59" s="292"/>
      <c r="S59" s="292"/>
      <c r="T59" s="292"/>
      <c r="U59" s="292"/>
      <c r="V59" s="292"/>
      <c r="W59" s="292"/>
      <c r="X59" s="292"/>
      <c r="Y59" s="292"/>
      <c r="Z59" s="292"/>
      <c r="AA59" s="292"/>
      <c r="AB59" s="292"/>
      <c r="AC59" s="292"/>
      <c r="AD59" s="292"/>
      <c r="AE59" s="292"/>
      <c r="AF59" s="292"/>
      <c r="AG59" s="290">
        <f>'D.06b - Vzduchotechnika'!J32</f>
        <v>0</v>
      </c>
      <c r="AH59" s="291"/>
      <c r="AI59" s="291"/>
      <c r="AJ59" s="291"/>
      <c r="AK59" s="291"/>
      <c r="AL59" s="291"/>
      <c r="AM59" s="291"/>
      <c r="AN59" s="290">
        <f t="shared" si="0"/>
        <v>0</v>
      </c>
      <c r="AO59" s="291"/>
      <c r="AP59" s="291"/>
      <c r="AQ59" s="81" t="s">
        <v>85</v>
      </c>
      <c r="AR59" s="45"/>
      <c r="AS59" s="82">
        <v>0</v>
      </c>
      <c r="AT59" s="83">
        <f t="shared" si="1"/>
        <v>0</v>
      </c>
      <c r="AU59" s="84">
        <f>'D.06b - Vzduchotechnika'!P91</f>
        <v>0</v>
      </c>
      <c r="AV59" s="83">
        <f>'D.06b - Vzduchotechnika'!J35</f>
        <v>0</v>
      </c>
      <c r="AW59" s="83">
        <f>'D.06b - Vzduchotechnika'!J36</f>
        <v>0</v>
      </c>
      <c r="AX59" s="83">
        <f>'D.06b - Vzduchotechnika'!J37</f>
        <v>0</v>
      </c>
      <c r="AY59" s="83">
        <f>'D.06b - Vzduchotechnika'!J38</f>
        <v>0</v>
      </c>
      <c r="AZ59" s="83">
        <f>'D.06b - Vzduchotechnika'!F35</f>
        <v>0</v>
      </c>
      <c r="BA59" s="83">
        <f>'D.06b - Vzduchotechnika'!F36</f>
        <v>0</v>
      </c>
      <c r="BB59" s="83">
        <f>'D.06b - Vzduchotechnika'!F37</f>
        <v>0</v>
      </c>
      <c r="BC59" s="83">
        <f>'D.06b - Vzduchotechnika'!F38</f>
        <v>0</v>
      </c>
      <c r="BD59" s="85">
        <f>'D.06b - Vzduchotechnika'!F39</f>
        <v>0</v>
      </c>
      <c r="BT59" s="25" t="s">
        <v>81</v>
      </c>
      <c r="BV59" s="25" t="s">
        <v>74</v>
      </c>
      <c r="BW59" s="25" t="s">
        <v>95</v>
      </c>
      <c r="BX59" s="25" t="s">
        <v>80</v>
      </c>
      <c r="CL59" s="25" t="s">
        <v>19</v>
      </c>
    </row>
    <row r="60" spans="1:91" s="3" customFormat="1" ht="16.5" customHeight="1">
      <c r="A60" s="80" t="s">
        <v>82</v>
      </c>
      <c r="B60" s="45"/>
      <c r="C60" s="9"/>
      <c r="D60" s="9"/>
      <c r="E60" s="292" t="s">
        <v>96</v>
      </c>
      <c r="F60" s="292"/>
      <c r="G60" s="292"/>
      <c r="H60" s="292"/>
      <c r="I60" s="292"/>
      <c r="J60" s="9"/>
      <c r="K60" s="292" t="s">
        <v>97</v>
      </c>
      <c r="L60" s="292"/>
      <c r="M60" s="292"/>
      <c r="N60" s="292"/>
      <c r="O60" s="292"/>
      <c r="P60" s="292"/>
      <c r="Q60" s="292"/>
      <c r="R60" s="292"/>
      <c r="S60" s="292"/>
      <c r="T60" s="292"/>
      <c r="U60" s="292"/>
      <c r="V60" s="292"/>
      <c r="W60" s="292"/>
      <c r="X60" s="292"/>
      <c r="Y60" s="292"/>
      <c r="Z60" s="292"/>
      <c r="AA60" s="292"/>
      <c r="AB60" s="292"/>
      <c r="AC60" s="292"/>
      <c r="AD60" s="292"/>
      <c r="AE60" s="292"/>
      <c r="AF60" s="292"/>
      <c r="AG60" s="290">
        <f>'D.07 - Elektroinstalace -...'!J32</f>
        <v>0</v>
      </c>
      <c r="AH60" s="291"/>
      <c r="AI60" s="291"/>
      <c r="AJ60" s="291"/>
      <c r="AK60" s="291"/>
      <c r="AL60" s="291"/>
      <c r="AM60" s="291"/>
      <c r="AN60" s="290">
        <f t="shared" si="0"/>
        <v>0</v>
      </c>
      <c r="AO60" s="291"/>
      <c r="AP60" s="291"/>
      <c r="AQ60" s="81" t="s">
        <v>85</v>
      </c>
      <c r="AR60" s="45"/>
      <c r="AS60" s="82">
        <v>0</v>
      </c>
      <c r="AT60" s="83">
        <f t="shared" si="1"/>
        <v>0</v>
      </c>
      <c r="AU60" s="84">
        <f>'D.07 - Elektroinstalace -...'!P95</f>
        <v>0</v>
      </c>
      <c r="AV60" s="83">
        <f>'D.07 - Elektroinstalace -...'!J35</f>
        <v>0</v>
      </c>
      <c r="AW60" s="83">
        <f>'D.07 - Elektroinstalace -...'!J36</f>
        <v>0</v>
      </c>
      <c r="AX60" s="83">
        <f>'D.07 - Elektroinstalace -...'!J37</f>
        <v>0</v>
      </c>
      <c r="AY60" s="83">
        <f>'D.07 - Elektroinstalace -...'!J38</f>
        <v>0</v>
      </c>
      <c r="AZ60" s="83">
        <f>'D.07 - Elektroinstalace -...'!F35</f>
        <v>0</v>
      </c>
      <c r="BA60" s="83">
        <f>'D.07 - Elektroinstalace -...'!F36</f>
        <v>0</v>
      </c>
      <c r="BB60" s="83">
        <f>'D.07 - Elektroinstalace -...'!F37</f>
        <v>0</v>
      </c>
      <c r="BC60" s="83">
        <f>'D.07 - Elektroinstalace -...'!F38</f>
        <v>0</v>
      </c>
      <c r="BD60" s="85">
        <f>'D.07 - Elektroinstalace -...'!F39</f>
        <v>0</v>
      </c>
      <c r="BT60" s="25" t="s">
        <v>81</v>
      </c>
      <c r="BV60" s="25" t="s">
        <v>74</v>
      </c>
      <c r="BW60" s="25" t="s">
        <v>98</v>
      </c>
      <c r="BX60" s="25" t="s">
        <v>80</v>
      </c>
      <c r="CL60" s="25" t="s">
        <v>19</v>
      </c>
    </row>
    <row r="61" spans="1:91" s="3" customFormat="1" ht="16.5" customHeight="1">
      <c r="A61" s="80" t="s">
        <v>82</v>
      </c>
      <c r="B61" s="45"/>
      <c r="C61" s="9"/>
      <c r="D61" s="9"/>
      <c r="E61" s="292" t="s">
        <v>99</v>
      </c>
      <c r="F61" s="292"/>
      <c r="G61" s="292"/>
      <c r="H61" s="292"/>
      <c r="I61" s="292"/>
      <c r="J61" s="9"/>
      <c r="K61" s="292" t="s">
        <v>100</v>
      </c>
      <c r="L61" s="292"/>
      <c r="M61" s="292"/>
      <c r="N61" s="292"/>
      <c r="O61" s="292"/>
      <c r="P61" s="292"/>
      <c r="Q61" s="292"/>
      <c r="R61" s="292"/>
      <c r="S61" s="292"/>
      <c r="T61" s="292"/>
      <c r="U61" s="292"/>
      <c r="V61" s="292"/>
      <c r="W61" s="292"/>
      <c r="X61" s="292"/>
      <c r="Y61" s="292"/>
      <c r="Z61" s="292"/>
      <c r="AA61" s="292"/>
      <c r="AB61" s="292"/>
      <c r="AC61" s="292"/>
      <c r="AD61" s="292"/>
      <c r="AE61" s="292"/>
      <c r="AF61" s="292"/>
      <c r="AG61" s="290">
        <f>'D.08 - Elektroinstalace -...'!J32</f>
        <v>0</v>
      </c>
      <c r="AH61" s="291"/>
      <c r="AI61" s="291"/>
      <c r="AJ61" s="291"/>
      <c r="AK61" s="291"/>
      <c r="AL61" s="291"/>
      <c r="AM61" s="291"/>
      <c r="AN61" s="290">
        <f t="shared" si="0"/>
        <v>0</v>
      </c>
      <c r="AO61" s="291"/>
      <c r="AP61" s="291"/>
      <c r="AQ61" s="81" t="s">
        <v>85</v>
      </c>
      <c r="AR61" s="45"/>
      <c r="AS61" s="82">
        <v>0</v>
      </c>
      <c r="AT61" s="83">
        <f t="shared" si="1"/>
        <v>0</v>
      </c>
      <c r="AU61" s="84">
        <f>'D.08 - Elektroinstalace -...'!P93</f>
        <v>0</v>
      </c>
      <c r="AV61" s="83">
        <f>'D.08 - Elektroinstalace -...'!J35</f>
        <v>0</v>
      </c>
      <c r="AW61" s="83">
        <f>'D.08 - Elektroinstalace -...'!J36</f>
        <v>0</v>
      </c>
      <c r="AX61" s="83">
        <f>'D.08 - Elektroinstalace -...'!J37</f>
        <v>0</v>
      </c>
      <c r="AY61" s="83">
        <f>'D.08 - Elektroinstalace -...'!J38</f>
        <v>0</v>
      </c>
      <c r="AZ61" s="83">
        <f>'D.08 - Elektroinstalace -...'!F35</f>
        <v>0</v>
      </c>
      <c r="BA61" s="83">
        <f>'D.08 - Elektroinstalace -...'!F36</f>
        <v>0</v>
      </c>
      <c r="BB61" s="83">
        <f>'D.08 - Elektroinstalace -...'!F37</f>
        <v>0</v>
      </c>
      <c r="BC61" s="83">
        <f>'D.08 - Elektroinstalace -...'!F38</f>
        <v>0</v>
      </c>
      <c r="BD61" s="85">
        <f>'D.08 - Elektroinstalace -...'!F39</f>
        <v>0</v>
      </c>
      <c r="BT61" s="25" t="s">
        <v>81</v>
      </c>
      <c r="BV61" s="25" t="s">
        <v>74</v>
      </c>
      <c r="BW61" s="25" t="s">
        <v>101</v>
      </c>
      <c r="BX61" s="25" t="s">
        <v>80</v>
      </c>
      <c r="CL61" s="25" t="s">
        <v>19</v>
      </c>
    </row>
    <row r="62" spans="1:91" s="3" customFormat="1" ht="16.5" customHeight="1">
      <c r="A62" s="80" t="s">
        <v>82</v>
      </c>
      <c r="B62" s="45"/>
      <c r="C62" s="9"/>
      <c r="D62" s="9"/>
      <c r="E62" s="292" t="s">
        <v>102</v>
      </c>
      <c r="F62" s="292"/>
      <c r="G62" s="292"/>
      <c r="H62" s="292"/>
      <c r="I62" s="292"/>
      <c r="J62" s="9"/>
      <c r="K62" s="292" t="s">
        <v>103</v>
      </c>
      <c r="L62" s="292"/>
      <c r="M62" s="292"/>
      <c r="N62" s="292"/>
      <c r="O62" s="292"/>
      <c r="P62" s="292"/>
      <c r="Q62" s="292"/>
      <c r="R62" s="292"/>
      <c r="S62" s="292"/>
      <c r="T62" s="292"/>
      <c r="U62" s="292"/>
      <c r="V62" s="292"/>
      <c r="W62" s="292"/>
      <c r="X62" s="292"/>
      <c r="Y62" s="292"/>
      <c r="Z62" s="292"/>
      <c r="AA62" s="292"/>
      <c r="AB62" s="292"/>
      <c r="AC62" s="292"/>
      <c r="AD62" s="292"/>
      <c r="AE62" s="292"/>
      <c r="AF62" s="292"/>
      <c r="AG62" s="290">
        <f>'D.09 - Měření a regulace'!J32</f>
        <v>0</v>
      </c>
      <c r="AH62" s="291"/>
      <c r="AI62" s="291"/>
      <c r="AJ62" s="291"/>
      <c r="AK62" s="291"/>
      <c r="AL62" s="291"/>
      <c r="AM62" s="291"/>
      <c r="AN62" s="290">
        <f t="shared" si="0"/>
        <v>0</v>
      </c>
      <c r="AO62" s="291"/>
      <c r="AP62" s="291"/>
      <c r="AQ62" s="81" t="s">
        <v>85</v>
      </c>
      <c r="AR62" s="45"/>
      <c r="AS62" s="86">
        <v>0</v>
      </c>
      <c r="AT62" s="87">
        <f t="shared" si="1"/>
        <v>0</v>
      </c>
      <c r="AU62" s="88">
        <f>'D.09 - Měření a regulace'!P107</f>
        <v>0</v>
      </c>
      <c r="AV62" s="87">
        <f>'D.09 - Měření a regulace'!J35</f>
        <v>0</v>
      </c>
      <c r="AW62" s="87">
        <f>'D.09 - Měření a regulace'!J36</f>
        <v>0</v>
      </c>
      <c r="AX62" s="87">
        <f>'D.09 - Měření a regulace'!J37</f>
        <v>0</v>
      </c>
      <c r="AY62" s="87">
        <f>'D.09 - Měření a regulace'!J38</f>
        <v>0</v>
      </c>
      <c r="AZ62" s="87">
        <f>'D.09 - Měření a regulace'!F35</f>
        <v>0</v>
      </c>
      <c r="BA62" s="87">
        <f>'D.09 - Měření a regulace'!F36</f>
        <v>0</v>
      </c>
      <c r="BB62" s="87">
        <f>'D.09 - Měření a regulace'!F37</f>
        <v>0</v>
      </c>
      <c r="BC62" s="87">
        <f>'D.09 - Měření a regulace'!F38</f>
        <v>0</v>
      </c>
      <c r="BD62" s="89">
        <f>'D.09 - Měření a regulace'!F39</f>
        <v>0</v>
      </c>
      <c r="BT62" s="25" t="s">
        <v>81</v>
      </c>
      <c r="BV62" s="25" t="s">
        <v>74</v>
      </c>
      <c r="BW62" s="25" t="s">
        <v>104</v>
      </c>
      <c r="BX62" s="25" t="s">
        <v>80</v>
      </c>
      <c r="CL62" s="25" t="s">
        <v>19</v>
      </c>
    </row>
    <row r="63" spans="1:91" s="1" customFormat="1" ht="30" customHeight="1">
      <c r="B63" s="32"/>
      <c r="AR63" s="32"/>
    </row>
    <row r="64" spans="1:91" s="1" customFormat="1" ht="6.95" customHeight="1">
      <c r="B64" s="41"/>
      <c r="C64" s="42"/>
      <c r="D64" s="42"/>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2"/>
      <c r="AI64" s="42"/>
      <c r="AJ64" s="42"/>
      <c r="AK64" s="42"/>
      <c r="AL64" s="42"/>
      <c r="AM64" s="42"/>
      <c r="AN64" s="42"/>
      <c r="AO64" s="42"/>
      <c r="AP64" s="42"/>
      <c r="AQ64" s="42"/>
      <c r="AR64" s="32"/>
    </row>
  </sheetData>
  <sheetProtection algorithmName="SHA-512" hashValue="FKFj9g03iLxtfsuwicRJYSWE/ffU+bl/kLdaDE9DYouIsKhDXyLKlxGEI4XYXhyVAohHFooMKHR6Rql7bbX15g==" saltValue="RE10txlXWvZ8rQq+JzDmMTjp05KKZhKbrOoaZQj/lBORmBoE5dyGfFUgiClj/cXsykv+xcn0u6fzwAk2HlLbbQ==" spinCount="100000" sheet="1" objects="1" scenarios="1" formatColumns="0" formatRows="0"/>
  <mergeCells count="70">
    <mergeCell ref="AR2:BE2"/>
    <mergeCell ref="L33:P33"/>
    <mergeCell ref="AK33:AO33"/>
    <mergeCell ref="W33:AE33"/>
    <mergeCell ref="AK35:AO35"/>
    <mergeCell ref="X35:AB35"/>
    <mergeCell ref="W31:AE31"/>
    <mergeCell ref="L31:P31"/>
    <mergeCell ref="L32:P32"/>
    <mergeCell ref="W32:AE32"/>
    <mergeCell ref="AK32:AO32"/>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62:AP62"/>
    <mergeCell ref="AG62:AM62"/>
    <mergeCell ref="E62:I62"/>
    <mergeCell ref="K62:AF62"/>
    <mergeCell ref="AG54:AM54"/>
    <mergeCell ref="AN54:AP54"/>
    <mergeCell ref="AN60:AP60"/>
    <mergeCell ref="AG60:AM60"/>
    <mergeCell ref="E60:I60"/>
    <mergeCell ref="K60:AF60"/>
    <mergeCell ref="AN61:AP61"/>
    <mergeCell ref="AG61:AM61"/>
    <mergeCell ref="E61:I61"/>
    <mergeCell ref="K61:AF61"/>
    <mergeCell ref="AG58:AM58"/>
    <mergeCell ref="AN58:AP58"/>
    <mergeCell ref="E58:I58"/>
    <mergeCell ref="K58:AF58"/>
    <mergeCell ref="AN59:AP59"/>
    <mergeCell ref="AG59:AM59"/>
    <mergeCell ref="E59:I59"/>
    <mergeCell ref="K59:AF59"/>
    <mergeCell ref="AN56:AP56"/>
    <mergeCell ref="E56:I56"/>
    <mergeCell ref="K56:AF56"/>
    <mergeCell ref="AG56:AM56"/>
    <mergeCell ref="K57:AF57"/>
    <mergeCell ref="AN57:AP57"/>
    <mergeCell ref="E57:I57"/>
    <mergeCell ref="AG57:AM57"/>
    <mergeCell ref="C52:G52"/>
    <mergeCell ref="AG52:AM52"/>
    <mergeCell ref="AN52:AP52"/>
    <mergeCell ref="I52:AF52"/>
    <mergeCell ref="AG55:AM55"/>
    <mergeCell ref="AN55:AP55"/>
    <mergeCell ref="J55:AF55"/>
    <mergeCell ref="D55:H55"/>
    <mergeCell ref="L45:AO45"/>
    <mergeCell ref="AM47:AN47"/>
    <mergeCell ref="AS49:AT51"/>
    <mergeCell ref="AM49:AP49"/>
    <mergeCell ref="AM50:AP50"/>
  </mergeCells>
  <hyperlinks>
    <hyperlink ref="A56" location="'D.01 - Architektonicko - ...'!C2" display="/" xr:uid="{00000000-0004-0000-0000-000000000000}"/>
    <hyperlink ref="A57" location="'D.04 - Zdravotně technick...'!C2" display="/" xr:uid="{00000000-0004-0000-0000-000001000000}"/>
    <hyperlink ref="A58" location="'D.06a - Vytápění, chlazení'!C2" display="/" xr:uid="{00000000-0004-0000-0000-000002000000}"/>
    <hyperlink ref="A59" location="'D.06b - Vzduchotechnika'!C2" display="/" xr:uid="{00000000-0004-0000-0000-000003000000}"/>
    <hyperlink ref="A60" location="'D.07 - Elektroinstalace -...'!C2" display="/" xr:uid="{00000000-0004-0000-0000-000004000000}"/>
    <hyperlink ref="A61" location="'D.08 - Elektroinstalace -...'!C2" display="/" xr:uid="{00000000-0004-0000-0000-000005000000}"/>
    <hyperlink ref="A62" location="'D.09 - Měření a regulace'!C2" display="/" xr:uid="{00000000-0004-0000-0000-000006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1610"/>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99"/>
      <c r="M2" s="299"/>
      <c r="N2" s="299"/>
      <c r="O2" s="299"/>
      <c r="P2" s="299"/>
      <c r="Q2" s="299"/>
      <c r="R2" s="299"/>
      <c r="S2" s="299"/>
      <c r="T2" s="299"/>
      <c r="U2" s="299"/>
      <c r="V2" s="299"/>
      <c r="AT2" s="17" t="s">
        <v>86</v>
      </c>
    </row>
    <row r="3" spans="2:46" ht="6.95" customHeight="1">
      <c r="B3" s="18"/>
      <c r="C3" s="19"/>
      <c r="D3" s="19"/>
      <c r="E3" s="19"/>
      <c r="F3" s="19"/>
      <c r="G3" s="19"/>
      <c r="H3" s="19"/>
      <c r="I3" s="19"/>
      <c r="J3" s="19"/>
      <c r="K3" s="19"/>
      <c r="L3" s="20"/>
      <c r="AT3" s="17" t="s">
        <v>81</v>
      </c>
    </row>
    <row r="4" spans="2:46" ht="24.95" customHeight="1">
      <c r="B4" s="20"/>
      <c r="D4" s="21" t="s">
        <v>105</v>
      </c>
      <c r="L4" s="20"/>
      <c r="M4" s="90" t="s">
        <v>10</v>
      </c>
      <c r="AT4" s="17" t="s">
        <v>4</v>
      </c>
    </row>
    <row r="5" spans="2:46" ht="6.95" customHeight="1">
      <c r="B5" s="20"/>
      <c r="L5" s="20"/>
    </row>
    <row r="6" spans="2:46" ht="12" customHeight="1">
      <c r="B6" s="20"/>
      <c r="D6" s="27" t="s">
        <v>16</v>
      </c>
      <c r="L6" s="20"/>
    </row>
    <row r="7" spans="2:46" ht="16.5" customHeight="1">
      <c r="B7" s="20"/>
      <c r="E7" s="314" t="str">
        <f>'Rekapitulace stavby'!K6</f>
        <v>Sportovní hala Sušice</v>
      </c>
      <c r="F7" s="315"/>
      <c r="G7" s="315"/>
      <c r="H7" s="315"/>
      <c r="L7" s="20"/>
    </row>
    <row r="8" spans="2:46" ht="12" customHeight="1">
      <c r="B8" s="20"/>
      <c r="D8" s="27" t="s">
        <v>106</v>
      </c>
      <c r="L8" s="20"/>
    </row>
    <row r="9" spans="2:46" s="1" customFormat="1" ht="16.5" customHeight="1">
      <c r="B9" s="32"/>
      <c r="E9" s="314" t="s">
        <v>107</v>
      </c>
      <c r="F9" s="316"/>
      <c r="G9" s="316"/>
      <c r="H9" s="316"/>
      <c r="L9" s="32"/>
    </row>
    <row r="10" spans="2:46" s="1" customFormat="1" ht="12" customHeight="1">
      <c r="B10" s="32"/>
      <c r="D10" s="27" t="s">
        <v>108</v>
      </c>
      <c r="L10" s="32"/>
    </row>
    <row r="11" spans="2:46" s="1" customFormat="1" ht="16.5" customHeight="1">
      <c r="B11" s="32"/>
      <c r="E11" s="273" t="s">
        <v>109</v>
      </c>
      <c r="F11" s="316"/>
      <c r="G11" s="316"/>
      <c r="H11" s="316"/>
      <c r="L11" s="32"/>
    </row>
    <row r="12" spans="2:46" s="1" customFormat="1" ht="11.25">
      <c r="B12" s="32"/>
      <c r="L12" s="32"/>
    </row>
    <row r="13" spans="2:46" s="1" customFormat="1" ht="12" customHeight="1">
      <c r="B13" s="32"/>
      <c r="D13" s="27" t="s">
        <v>18</v>
      </c>
      <c r="F13" s="25" t="s">
        <v>19</v>
      </c>
      <c r="I13" s="27" t="s">
        <v>20</v>
      </c>
      <c r="J13" s="25" t="s">
        <v>19</v>
      </c>
      <c r="L13" s="32"/>
    </row>
    <row r="14" spans="2:46" s="1" customFormat="1" ht="12" customHeight="1">
      <c r="B14" s="32"/>
      <c r="D14" s="27" t="s">
        <v>21</v>
      </c>
      <c r="F14" s="25" t="s">
        <v>22</v>
      </c>
      <c r="I14" s="27" t="s">
        <v>23</v>
      </c>
      <c r="J14" s="49" t="str">
        <f>'Rekapitulace stavby'!AN8</f>
        <v>Vyplň údaj</v>
      </c>
      <c r="L14" s="32"/>
    </row>
    <row r="15" spans="2:46" s="1" customFormat="1" ht="10.9" customHeight="1">
      <c r="B15" s="32"/>
      <c r="L15" s="32"/>
    </row>
    <row r="16" spans="2:46" s="1" customFormat="1" ht="12" customHeight="1">
      <c r="B16" s="32"/>
      <c r="D16" s="27" t="s">
        <v>24</v>
      </c>
      <c r="I16" s="27" t="s">
        <v>25</v>
      </c>
      <c r="J16" s="25" t="s">
        <v>19</v>
      </c>
      <c r="L16" s="32"/>
    </row>
    <row r="17" spans="2:12" s="1" customFormat="1" ht="18" customHeight="1">
      <c r="B17" s="32"/>
      <c r="E17" s="25" t="s">
        <v>26</v>
      </c>
      <c r="I17" s="27" t="s">
        <v>27</v>
      </c>
      <c r="J17" s="25" t="s">
        <v>19</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317" t="str">
        <f>'Rekapitulace stavby'!E14</f>
        <v>Vyplň údaj</v>
      </c>
      <c r="F20" s="298"/>
      <c r="G20" s="298"/>
      <c r="H20" s="298"/>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31</v>
      </c>
      <c r="L22" s="32"/>
    </row>
    <row r="23" spans="2:12" s="1" customFormat="1" ht="18" customHeight="1">
      <c r="B23" s="32"/>
      <c r="E23" s="25" t="s">
        <v>32</v>
      </c>
      <c r="I23" s="27" t="s">
        <v>27</v>
      </c>
      <c r="J23" s="25" t="s">
        <v>33</v>
      </c>
      <c r="L23" s="32"/>
    </row>
    <row r="24" spans="2:12" s="1" customFormat="1" ht="6.95" customHeight="1">
      <c r="B24" s="32"/>
      <c r="L24" s="32"/>
    </row>
    <row r="25" spans="2:12" s="1" customFormat="1" ht="12" customHeight="1">
      <c r="B25" s="32"/>
      <c r="D25" s="27" t="s">
        <v>35</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36</v>
      </c>
      <c r="L28" s="32"/>
    </row>
    <row r="29" spans="2:12" s="7" customFormat="1" ht="16.5" customHeight="1">
      <c r="B29" s="91"/>
      <c r="E29" s="303" t="s">
        <v>19</v>
      </c>
      <c r="F29" s="303"/>
      <c r="G29" s="303"/>
      <c r="H29" s="303"/>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38</v>
      </c>
      <c r="J32" s="63">
        <f>ROUND(J119, 2)</f>
        <v>0</v>
      </c>
      <c r="L32" s="32"/>
    </row>
    <row r="33" spans="2:12" s="1" customFormat="1" ht="6.95" customHeight="1">
      <c r="B33" s="32"/>
      <c r="D33" s="50"/>
      <c r="E33" s="50"/>
      <c r="F33" s="50"/>
      <c r="G33" s="50"/>
      <c r="H33" s="50"/>
      <c r="I33" s="50"/>
      <c r="J33" s="50"/>
      <c r="K33" s="50"/>
      <c r="L33" s="32"/>
    </row>
    <row r="34" spans="2:12" s="1" customFormat="1" ht="14.45" customHeight="1">
      <c r="B34" s="32"/>
      <c r="F34" s="35" t="s">
        <v>40</v>
      </c>
      <c r="I34" s="35" t="s">
        <v>39</v>
      </c>
      <c r="J34" s="35" t="s">
        <v>41</v>
      </c>
      <c r="L34" s="32"/>
    </row>
    <row r="35" spans="2:12" s="1" customFormat="1" ht="14.45" customHeight="1">
      <c r="B35" s="32"/>
      <c r="D35" s="52" t="s">
        <v>42</v>
      </c>
      <c r="E35" s="27" t="s">
        <v>43</v>
      </c>
      <c r="F35" s="83">
        <f>ROUND((SUM(BE119:BE1609)),  2)</f>
        <v>0</v>
      </c>
      <c r="I35" s="93">
        <v>0.21</v>
      </c>
      <c r="J35" s="83">
        <f>ROUND(((SUM(BE119:BE1609))*I35),  2)</f>
        <v>0</v>
      </c>
      <c r="L35" s="32"/>
    </row>
    <row r="36" spans="2:12" s="1" customFormat="1" ht="14.45" customHeight="1">
      <c r="B36" s="32"/>
      <c r="E36" s="27" t="s">
        <v>44</v>
      </c>
      <c r="F36" s="83">
        <f>ROUND((SUM(BF119:BF1609)),  2)</f>
        <v>0</v>
      </c>
      <c r="I36" s="93">
        <v>0.12</v>
      </c>
      <c r="J36" s="83">
        <f>ROUND(((SUM(BF119:BF1609))*I36),  2)</f>
        <v>0</v>
      </c>
      <c r="L36" s="32"/>
    </row>
    <row r="37" spans="2:12" s="1" customFormat="1" ht="14.45" hidden="1" customHeight="1">
      <c r="B37" s="32"/>
      <c r="E37" s="27" t="s">
        <v>45</v>
      </c>
      <c r="F37" s="83">
        <f>ROUND((SUM(BG119:BG1609)),  2)</f>
        <v>0</v>
      </c>
      <c r="I37" s="93">
        <v>0.21</v>
      </c>
      <c r="J37" s="83">
        <f>0</f>
        <v>0</v>
      </c>
      <c r="L37" s="32"/>
    </row>
    <row r="38" spans="2:12" s="1" customFormat="1" ht="14.45" hidden="1" customHeight="1">
      <c r="B38" s="32"/>
      <c r="E38" s="27" t="s">
        <v>46</v>
      </c>
      <c r="F38" s="83">
        <f>ROUND((SUM(BH119:BH1609)),  2)</f>
        <v>0</v>
      </c>
      <c r="I38" s="93">
        <v>0.12</v>
      </c>
      <c r="J38" s="83">
        <f>0</f>
        <v>0</v>
      </c>
      <c r="L38" s="32"/>
    </row>
    <row r="39" spans="2:12" s="1" customFormat="1" ht="14.45" hidden="1" customHeight="1">
      <c r="B39" s="32"/>
      <c r="E39" s="27" t="s">
        <v>47</v>
      </c>
      <c r="F39" s="83">
        <f>ROUND((SUM(BI119:BI1609)),  2)</f>
        <v>0</v>
      </c>
      <c r="I39" s="93">
        <v>0</v>
      </c>
      <c r="J39" s="83">
        <f>0</f>
        <v>0</v>
      </c>
      <c r="L39" s="32"/>
    </row>
    <row r="40" spans="2:12" s="1" customFormat="1" ht="6.95" customHeight="1">
      <c r="B40" s="32"/>
      <c r="L40" s="32"/>
    </row>
    <row r="41" spans="2:12" s="1" customFormat="1" ht="25.35" customHeight="1">
      <c r="B41" s="32"/>
      <c r="C41" s="94"/>
      <c r="D41" s="95" t="s">
        <v>48</v>
      </c>
      <c r="E41" s="54"/>
      <c r="F41" s="54"/>
      <c r="G41" s="96" t="s">
        <v>49</v>
      </c>
      <c r="H41" s="97" t="s">
        <v>50</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110</v>
      </c>
      <c r="L47" s="32"/>
    </row>
    <row r="48" spans="2:12" s="1" customFormat="1" ht="6.95" customHeight="1">
      <c r="B48" s="32"/>
      <c r="L48" s="32"/>
    </row>
    <row r="49" spans="2:47" s="1" customFormat="1" ht="12" customHeight="1">
      <c r="B49" s="32"/>
      <c r="C49" s="27" t="s">
        <v>16</v>
      </c>
      <c r="L49" s="32"/>
    </row>
    <row r="50" spans="2:47" s="1" customFormat="1" ht="16.5" customHeight="1">
      <c r="B50" s="32"/>
      <c r="E50" s="314" t="str">
        <f>E7</f>
        <v>Sportovní hala Sušice</v>
      </c>
      <c r="F50" s="315"/>
      <c r="G50" s="315"/>
      <c r="H50" s="315"/>
      <c r="L50" s="32"/>
    </row>
    <row r="51" spans="2:47" ht="12" customHeight="1">
      <c r="B51" s="20"/>
      <c r="C51" s="27" t="s">
        <v>106</v>
      </c>
      <c r="L51" s="20"/>
    </row>
    <row r="52" spans="2:47" s="1" customFormat="1" ht="16.5" customHeight="1">
      <c r="B52" s="32"/>
      <c r="E52" s="314" t="s">
        <v>107</v>
      </c>
      <c r="F52" s="316"/>
      <c r="G52" s="316"/>
      <c r="H52" s="316"/>
      <c r="L52" s="32"/>
    </row>
    <row r="53" spans="2:47" s="1" customFormat="1" ht="12" customHeight="1">
      <c r="B53" s="32"/>
      <c r="C53" s="27" t="s">
        <v>108</v>
      </c>
      <c r="L53" s="32"/>
    </row>
    <row r="54" spans="2:47" s="1" customFormat="1" ht="16.5" customHeight="1">
      <c r="B54" s="32"/>
      <c r="E54" s="273" t="str">
        <f>E11</f>
        <v>D.01 - Architektonicko - stavební řešení</v>
      </c>
      <c r="F54" s="316"/>
      <c r="G54" s="316"/>
      <c r="H54" s="316"/>
      <c r="L54" s="32"/>
    </row>
    <row r="55" spans="2:47" s="1" customFormat="1" ht="6.95" customHeight="1">
      <c r="B55" s="32"/>
      <c r="L55" s="32"/>
    </row>
    <row r="56" spans="2:47" s="1" customFormat="1" ht="12" customHeight="1">
      <c r="B56" s="32"/>
      <c r="C56" s="27" t="s">
        <v>21</v>
      </c>
      <c r="F56" s="25" t="str">
        <f>F14</f>
        <v xml:space="preserve"> </v>
      </c>
      <c r="I56" s="27" t="s">
        <v>23</v>
      </c>
      <c r="J56" s="49" t="str">
        <f>IF(J14="","",J14)</f>
        <v>Vyplň údaj</v>
      </c>
      <c r="L56" s="32"/>
    </row>
    <row r="57" spans="2:47" s="1" customFormat="1" ht="6.95" customHeight="1">
      <c r="B57" s="32"/>
      <c r="L57" s="32"/>
    </row>
    <row r="58" spans="2:47" s="1" customFormat="1" ht="15.2" customHeight="1">
      <c r="B58" s="32"/>
      <c r="C58" s="27" t="s">
        <v>24</v>
      </c>
      <c r="F58" s="25" t="str">
        <f>E17</f>
        <v>Město Sušice, nám. Svobody 138, 342 01 Sušice</v>
      </c>
      <c r="I58" s="27" t="s">
        <v>30</v>
      </c>
      <c r="J58" s="30" t="str">
        <f>E23</f>
        <v>APRIS s.r.o</v>
      </c>
      <c r="L58" s="32"/>
    </row>
    <row r="59" spans="2:47" s="1" customFormat="1" ht="15.2" customHeight="1">
      <c r="B59" s="32"/>
      <c r="C59" s="27" t="s">
        <v>28</v>
      </c>
      <c r="F59" s="25" t="str">
        <f>IF(E20="","",E20)</f>
        <v>Vyplň údaj</v>
      </c>
      <c r="I59" s="27" t="s">
        <v>35</v>
      </c>
      <c r="J59" s="30" t="str">
        <f>E26</f>
        <v xml:space="preserve"> </v>
      </c>
      <c r="L59" s="32"/>
    </row>
    <row r="60" spans="2:47" s="1" customFormat="1" ht="10.35" customHeight="1">
      <c r="B60" s="32"/>
      <c r="L60" s="32"/>
    </row>
    <row r="61" spans="2:47" s="1" customFormat="1" ht="29.25" customHeight="1">
      <c r="B61" s="32"/>
      <c r="C61" s="100" t="s">
        <v>111</v>
      </c>
      <c r="D61" s="94"/>
      <c r="E61" s="94"/>
      <c r="F61" s="94"/>
      <c r="G61" s="94"/>
      <c r="H61" s="94"/>
      <c r="I61" s="94"/>
      <c r="J61" s="101" t="s">
        <v>112</v>
      </c>
      <c r="K61" s="94"/>
      <c r="L61" s="32"/>
    </row>
    <row r="62" spans="2:47" s="1" customFormat="1" ht="10.35" customHeight="1">
      <c r="B62" s="32"/>
      <c r="L62" s="32"/>
    </row>
    <row r="63" spans="2:47" s="1" customFormat="1" ht="22.9" customHeight="1">
      <c r="B63" s="32"/>
      <c r="C63" s="102" t="s">
        <v>70</v>
      </c>
      <c r="J63" s="63">
        <f>J119</f>
        <v>0</v>
      </c>
      <c r="L63" s="32"/>
      <c r="AU63" s="17" t="s">
        <v>113</v>
      </c>
    </row>
    <row r="64" spans="2:47" s="8" customFormat="1" ht="24.95" customHeight="1">
      <c r="B64" s="103"/>
      <c r="D64" s="104" t="s">
        <v>114</v>
      </c>
      <c r="E64" s="105"/>
      <c r="F64" s="105"/>
      <c r="G64" s="105"/>
      <c r="H64" s="105"/>
      <c r="I64" s="105"/>
      <c r="J64" s="106">
        <f>J120</f>
        <v>0</v>
      </c>
      <c r="L64" s="103"/>
    </row>
    <row r="65" spans="2:12" s="9" customFormat="1" ht="19.899999999999999" customHeight="1">
      <c r="B65" s="107"/>
      <c r="D65" s="108" t="s">
        <v>115</v>
      </c>
      <c r="E65" s="109"/>
      <c r="F65" s="109"/>
      <c r="G65" s="109"/>
      <c r="H65" s="109"/>
      <c r="I65" s="109"/>
      <c r="J65" s="110">
        <f>J121</f>
        <v>0</v>
      </c>
      <c r="L65" s="107"/>
    </row>
    <row r="66" spans="2:12" s="9" customFormat="1" ht="19.899999999999999" customHeight="1">
      <c r="B66" s="107"/>
      <c r="D66" s="108" t="s">
        <v>116</v>
      </c>
      <c r="E66" s="109"/>
      <c r="F66" s="109"/>
      <c r="G66" s="109"/>
      <c r="H66" s="109"/>
      <c r="I66" s="109"/>
      <c r="J66" s="110">
        <f>J215</f>
        <v>0</v>
      </c>
      <c r="L66" s="107"/>
    </row>
    <row r="67" spans="2:12" s="9" customFormat="1" ht="19.899999999999999" customHeight="1">
      <c r="B67" s="107"/>
      <c r="D67" s="108" t="s">
        <v>117</v>
      </c>
      <c r="E67" s="109"/>
      <c r="F67" s="109"/>
      <c r="G67" s="109"/>
      <c r="H67" s="109"/>
      <c r="I67" s="109"/>
      <c r="J67" s="110">
        <f>J334</f>
        <v>0</v>
      </c>
      <c r="L67" s="107"/>
    </row>
    <row r="68" spans="2:12" s="9" customFormat="1" ht="19.899999999999999" customHeight="1">
      <c r="B68" s="107"/>
      <c r="D68" s="108" t="s">
        <v>118</v>
      </c>
      <c r="E68" s="109"/>
      <c r="F68" s="109"/>
      <c r="G68" s="109"/>
      <c r="H68" s="109"/>
      <c r="I68" s="109"/>
      <c r="J68" s="110">
        <f>J450</f>
        <v>0</v>
      </c>
      <c r="L68" s="107"/>
    </row>
    <row r="69" spans="2:12" s="9" customFormat="1" ht="19.899999999999999" customHeight="1">
      <c r="B69" s="107"/>
      <c r="D69" s="108" t="s">
        <v>119</v>
      </c>
      <c r="E69" s="109"/>
      <c r="F69" s="109"/>
      <c r="G69" s="109"/>
      <c r="H69" s="109"/>
      <c r="I69" s="109"/>
      <c r="J69" s="110">
        <f>J558</f>
        <v>0</v>
      </c>
      <c r="L69" s="107"/>
    </row>
    <row r="70" spans="2:12" s="9" customFormat="1" ht="19.899999999999999" customHeight="1">
      <c r="B70" s="107"/>
      <c r="D70" s="108" t="s">
        <v>120</v>
      </c>
      <c r="E70" s="109"/>
      <c r="F70" s="109"/>
      <c r="G70" s="109"/>
      <c r="H70" s="109"/>
      <c r="I70" s="109"/>
      <c r="J70" s="110">
        <f>J736</f>
        <v>0</v>
      </c>
      <c r="L70" s="107"/>
    </row>
    <row r="71" spans="2:12" s="9" customFormat="1" ht="19.899999999999999" customHeight="1">
      <c r="B71" s="107"/>
      <c r="D71" s="108" t="s">
        <v>121</v>
      </c>
      <c r="E71" s="109"/>
      <c r="F71" s="109"/>
      <c r="G71" s="109"/>
      <c r="H71" s="109"/>
      <c r="I71" s="109"/>
      <c r="J71" s="110">
        <f>J745</f>
        <v>0</v>
      </c>
      <c r="L71" s="107"/>
    </row>
    <row r="72" spans="2:12" s="9" customFormat="1" ht="19.899999999999999" customHeight="1">
      <c r="B72" s="107"/>
      <c r="D72" s="108" t="s">
        <v>122</v>
      </c>
      <c r="E72" s="109"/>
      <c r="F72" s="109"/>
      <c r="G72" s="109"/>
      <c r="H72" s="109"/>
      <c r="I72" s="109"/>
      <c r="J72" s="110">
        <f>J860</f>
        <v>0</v>
      </c>
      <c r="L72" s="107"/>
    </row>
    <row r="73" spans="2:12" s="9" customFormat="1" ht="19.899999999999999" customHeight="1">
      <c r="B73" s="107"/>
      <c r="D73" s="108" t="s">
        <v>123</v>
      </c>
      <c r="E73" s="109"/>
      <c r="F73" s="109"/>
      <c r="G73" s="109"/>
      <c r="H73" s="109"/>
      <c r="I73" s="109"/>
      <c r="J73" s="110">
        <f>J864</f>
        <v>0</v>
      </c>
      <c r="L73" s="107"/>
    </row>
    <row r="74" spans="2:12" s="8" customFormat="1" ht="24.95" customHeight="1">
      <c r="B74" s="103"/>
      <c r="D74" s="104" t="s">
        <v>124</v>
      </c>
      <c r="E74" s="105"/>
      <c r="F74" s="105"/>
      <c r="G74" s="105"/>
      <c r="H74" s="105"/>
      <c r="I74" s="105"/>
      <c r="J74" s="106">
        <f>J868</f>
        <v>0</v>
      </c>
      <c r="L74" s="103"/>
    </row>
    <row r="75" spans="2:12" s="9" customFormat="1" ht="19.899999999999999" customHeight="1">
      <c r="B75" s="107"/>
      <c r="D75" s="108" t="s">
        <v>125</v>
      </c>
      <c r="E75" s="109"/>
      <c r="F75" s="109"/>
      <c r="G75" s="109"/>
      <c r="H75" s="109"/>
      <c r="I75" s="109"/>
      <c r="J75" s="110">
        <f>J869</f>
        <v>0</v>
      </c>
      <c r="L75" s="107"/>
    </row>
    <row r="76" spans="2:12" s="9" customFormat="1" ht="19.899999999999999" customHeight="1">
      <c r="B76" s="107"/>
      <c r="D76" s="108" t="s">
        <v>126</v>
      </c>
      <c r="E76" s="109"/>
      <c r="F76" s="109"/>
      <c r="G76" s="109"/>
      <c r="H76" s="109"/>
      <c r="I76" s="109"/>
      <c r="J76" s="110">
        <f>J908</f>
        <v>0</v>
      </c>
      <c r="L76" s="107"/>
    </row>
    <row r="77" spans="2:12" s="9" customFormat="1" ht="19.899999999999999" customHeight="1">
      <c r="B77" s="107"/>
      <c r="D77" s="108" t="s">
        <v>127</v>
      </c>
      <c r="E77" s="109"/>
      <c r="F77" s="109"/>
      <c r="G77" s="109"/>
      <c r="H77" s="109"/>
      <c r="I77" s="109"/>
      <c r="J77" s="110">
        <f>J959</f>
        <v>0</v>
      </c>
      <c r="L77" s="107"/>
    </row>
    <row r="78" spans="2:12" s="9" customFormat="1" ht="19.899999999999999" customHeight="1">
      <c r="B78" s="107"/>
      <c r="D78" s="108" t="s">
        <v>128</v>
      </c>
      <c r="E78" s="109"/>
      <c r="F78" s="109"/>
      <c r="G78" s="109"/>
      <c r="H78" s="109"/>
      <c r="I78" s="109"/>
      <c r="J78" s="110">
        <f>J1017</f>
        <v>0</v>
      </c>
      <c r="L78" s="107"/>
    </row>
    <row r="79" spans="2:12" s="9" customFormat="1" ht="19.899999999999999" customHeight="1">
      <c r="B79" s="107"/>
      <c r="D79" s="108" t="s">
        <v>129</v>
      </c>
      <c r="E79" s="109"/>
      <c r="F79" s="109"/>
      <c r="G79" s="109"/>
      <c r="H79" s="109"/>
      <c r="I79" s="109"/>
      <c r="J79" s="110">
        <f>J1056</f>
        <v>0</v>
      </c>
      <c r="L79" s="107"/>
    </row>
    <row r="80" spans="2:12" s="9" customFormat="1" ht="19.899999999999999" customHeight="1">
      <c r="B80" s="107"/>
      <c r="D80" s="108" t="s">
        <v>130</v>
      </c>
      <c r="E80" s="109"/>
      <c r="F80" s="109"/>
      <c r="G80" s="109"/>
      <c r="H80" s="109"/>
      <c r="I80" s="109"/>
      <c r="J80" s="110">
        <f>J1123</f>
        <v>0</v>
      </c>
      <c r="L80" s="107"/>
    </row>
    <row r="81" spans="2:12" s="9" customFormat="1" ht="19.899999999999999" customHeight="1">
      <c r="B81" s="107"/>
      <c r="D81" s="108" t="s">
        <v>131</v>
      </c>
      <c r="E81" s="109"/>
      <c r="F81" s="109"/>
      <c r="G81" s="109"/>
      <c r="H81" s="109"/>
      <c r="I81" s="109"/>
      <c r="J81" s="110">
        <f>J1274</f>
        <v>0</v>
      </c>
      <c r="L81" s="107"/>
    </row>
    <row r="82" spans="2:12" s="9" customFormat="1" ht="19.899999999999999" customHeight="1">
      <c r="B82" s="107"/>
      <c r="D82" s="108" t="s">
        <v>132</v>
      </c>
      <c r="E82" s="109"/>
      <c r="F82" s="109"/>
      <c r="G82" s="109"/>
      <c r="H82" s="109"/>
      <c r="I82" s="109"/>
      <c r="J82" s="110">
        <f>J1280</f>
        <v>0</v>
      </c>
      <c r="L82" s="107"/>
    </row>
    <row r="83" spans="2:12" s="9" customFormat="1" ht="19.899999999999999" customHeight="1">
      <c r="B83" s="107"/>
      <c r="D83" s="108" t="s">
        <v>133</v>
      </c>
      <c r="E83" s="109"/>
      <c r="F83" s="109"/>
      <c r="G83" s="109"/>
      <c r="H83" s="109"/>
      <c r="I83" s="109"/>
      <c r="J83" s="110">
        <f>J1327</f>
        <v>0</v>
      </c>
      <c r="L83" s="107"/>
    </row>
    <row r="84" spans="2:12" s="9" customFormat="1" ht="19.899999999999999" customHeight="1">
      <c r="B84" s="107"/>
      <c r="D84" s="108" t="s">
        <v>134</v>
      </c>
      <c r="E84" s="109"/>
      <c r="F84" s="109"/>
      <c r="G84" s="109"/>
      <c r="H84" s="109"/>
      <c r="I84" s="109"/>
      <c r="J84" s="110">
        <f>J1382</f>
        <v>0</v>
      </c>
      <c r="L84" s="107"/>
    </row>
    <row r="85" spans="2:12" s="9" customFormat="1" ht="19.899999999999999" customHeight="1">
      <c r="B85" s="107"/>
      <c r="D85" s="108" t="s">
        <v>135</v>
      </c>
      <c r="E85" s="109"/>
      <c r="F85" s="109"/>
      <c r="G85" s="109"/>
      <c r="H85" s="109"/>
      <c r="I85" s="109"/>
      <c r="J85" s="110">
        <f>J1413</f>
        <v>0</v>
      </c>
      <c r="L85" s="107"/>
    </row>
    <row r="86" spans="2:12" s="9" customFormat="1" ht="19.899999999999999" customHeight="1">
      <c r="B86" s="107"/>
      <c r="D86" s="108" t="s">
        <v>136</v>
      </c>
      <c r="E86" s="109"/>
      <c r="F86" s="109"/>
      <c r="G86" s="109"/>
      <c r="H86" s="109"/>
      <c r="I86" s="109"/>
      <c r="J86" s="110">
        <f>J1424</f>
        <v>0</v>
      </c>
      <c r="L86" s="107"/>
    </row>
    <row r="87" spans="2:12" s="9" customFormat="1" ht="19.899999999999999" customHeight="1">
      <c r="B87" s="107"/>
      <c r="D87" s="108" t="s">
        <v>137</v>
      </c>
      <c r="E87" s="109"/>
      <c r="F87" s="109"/>
      <c r="G87" s="109"/>
      <c r="H87" s="109"/>
      <c r="I87" s="109"/>
      <c r="J87" s="110">
        <f>J1475</f>
        <v>0</v>
      </c>
      <c r="L87" s="107"/>
    </row>
    <row r="88" spans="2:12" s="9" customFormat="1" ht="19.899999999999999" customHeight="1">
      <c r="B88" s="107"/>
      <c r="D88" s="108" t="s">
        <v>138</v>
      </c>
      <c r="E88" s="109"/>
      <c r="F88" s="109"/>
      <c r="G88" s="109"/>
      <c r="H88" s="109"/>
      <c r="I88" s="109"/>
      <c r="J88" s="110">
        <f>J1537</f>
        <v>0</v>
      </c>
      <c r="L88" s="107"/>
    </row>
    <row r="89" spans="2:12" s="9" customFormat="1" ht="19.899999999999999" customHeight="1">
      <c r="B89" s="107"/>
      <c r="D89" s="108" t="s">
        <v>139</v>
      </c>
      <c r="E89" s="109"/>
      <c r="F89" s="109"/>
      <c r="G89" s="109"/>
      <c r="H89" s="109"/>
      <c r="I89" s="109"/>
      <c r="J89" s="110">
        <f>J1544</f>
        <v>0</v>
      </c>
      <c r="L89" s="107"/>
    </row>
    <row r="90" spans="2:12" s="9" customFormat="1" ht="19.899999999999999" customHeight="1">
      <c r="B90" s="107"/>
      <c r="D90" s="108" t="s">
        <v>140</v>
      </c>
      <c r="E90" s="109"/>
      <c r="F90" s="109"/>
      <c r="G90" s="109"/>
      <c r="H90" s="109"/>
      <c r="I90" s="109"/>
      <c r="J90" s="110">
        <f>J1576</f>
        <v>0</v>
      </c>
      <c r="L90" s="107"/>
    </row>
    <row r="91" spans="2:12" s="9" customFormat="1" ht="19.899999999999999" customHeight="1">
      <c r="B91" s="107"/>
      <c r="D91" s="108" t="s">
        <v>141</v>
      </c>
      <c r="E91" s="109"/>
      <c r="F91" s="109"/>
      <c r="G91" s="109"/>
      <c r="H91" s="109"/>
      <c r="I91" s="109"/>
      <c r="J91" s="110">
        <f>J1581</f>
        <v>0</v>
      </c>
      <c r="L91" s="107"/>
    </row>
    <row r="92" spans="2:12" s="8" customFormat="1" ht="24.95" customHeight="1">
      <c r="B92" s="103"/>
      <c r="D92" s="104" t="s">
        <v>142</v>
      </c>
      <c r="E92" s="105"/>
      <c r="F92" s="105"/>
      <c r="G92" s="105"/>
      <c r="H92" s="105"/>
      <c r="I92" s="105"/>
      <c r="J92" s="106">
        <f>J1589</f>
        <v>0</v>
      </c>
      <c r="L92" s="103"/>
    </row>
    <row r="93" spans="2:12" s="9" customFormat="1" ht="19.899999999999999" customHeight="1">
      <c r="B93" s="107"/>
      <c r="D93" s="108" t="s">
        <v>143</v>
      </c>
      <c r="E93" s="109"/>
      <c r="F93" s="109"/>
      <c r="G93" s="109"/>
      <c r="H93" s="109"/>
      <c r="I93" s="109"/>
      <c r="J93" s="110">
        <f>J1590</f>
        <v>0</v>
      </c>
      <c r="L93" s="107"/>
    </row>
    <row r="94" spans="2:12" s="9" customFormat="1" ht="19.899999999999999" customHeight="1">
      <c r="B94" s="107"/>
      <c r="D94" s="108" t="s">
        <v>144</v>
      </c>
      <c r="E94" s="109"/>
      <c r="F94" s="109"/>
      <c r="G94" s="109"/>
      <c r="H94" s="109"/>
      <c r="I94" s="109"/>
      <c r="J94" s="110">
        <f>J1596</f>
        <v>0</v>
      </c>
      <c r="L94" s="107"/>
    </row>
    <row r="95" spans="2:12" s="9" customFormat="1" ht="19.899999999999999" customHeight="1">
      <c r="B95" s="107"/>
      <c r="D95" s="108" t="s">
        <v>145</v>
      </c>
      <c r="E95" s="109"/>
      <c r="F95" s="109"/>
      <c r="G95" s="109"/>
      <c r="H95" s="109"/>
      <c r="I95" s="109"/>
      <c r="J95" s="110">
        <f>J1599</f>
        <v>0</v>
      </c>
      <c r="L95" s="107"/>
    </row>
    <row r="96" spans="2:12" s="9" customFormat="1" ht="19.899999999999999" customHeight="1">
      <c r="B96" s="107"/>
      <c r="D96" s="108" t="s">
        <v>146</v>
      </c>
      <c r="E96" s="109"/>
      <c r="F96" s="109"/>
      <c r="G96" s="109"/>
      <c r="H96" s="109"/>
      <c r="I96" s="109"/>
      <c r="J96" s="110">
        <f>J1604</f>
        <v>0</v>
      </c>
      <c r="L96" s="107"/>
    </row>
    <row r="97" spans="2:12" s="9" customFormat="1" ht="19.899999999999999" customHeight="1">
      <c r="B97" s="107"/>
      <c r="D97" s="108" t="s">
        <v>147</v>
      </c>
      <c r="E97" s="109"/>
      <c r="F97" s="109"/>
      <c r="G97" s="109"/>
      <c r="H97" s="109"/>
      <c r="I97" s="109"/>
      <c r="J97" s="110">
        <f>J1607</f>
        <v>0</v>
      </c>
      <c r="L97" s="107"/>
    </row>
    <row r="98" spans="2:12" s="1" customFormat="1" ht="21.75" customHeight="1">
      <c r="B98" s="32"/>
      <c r="L98" s="32"/>
    </row>
    <row r="99" spans="2:12" s="1" customFormat="1" ht="6.95" customHeight="1">
      <c r="B99" s="41"/>
      <c r="C99" s="42"/>
      <c r="D99" s="42"/>
      <c r="E99" s="42"/>
      <c r="F99" s="42"/>
      <c r="G99" s="42"/>
      <c r="H99" s="42"/>
      <c r="I99" s="42"/>
      <c r="J99" s="42"/>
      <c r="K99" s="42"/>
      <c r="L99" s="32"/>
    </row>
    <row r="103" spans="2:12" s="1" customFormat="1" ht="6.95" customHeight="1">
      <c r="B103" s="43"/>
      <c r="C103" s="44"/>
      <c r="D103" s="44"/>
      <c r="E103" s="44"/>
      <c r="F103" s="44"/>
      <c r="G103" s="44"/>
      <c r="H103" s="44"/>
      <c r="I103" s="44"/>
      <c r="J103" s="44"/>
      <c r="K103" s="44"/>
      <c r="L103" s="32"/>
    </row>
    <row r="104" spans="2:12" s="1" customFormat="1" ht="24.95" customHeight="1">
      <c r="B104" s="32"/>
      <c r="C104" s="21" t="s">
        <v>148</v>
      </c>
      <c r="L104" s="32"/>
    </row>
    <row r="105" spans="2:12" s="1" customFormat="1" ht="6.95" customHeight="1">
      <c r="B105" s="32"/>
      <c r="L105" s="32"/>
    </row>
    <row r="106" spans="2:12" s="1" customFormat="1" ht="12" customHeight="1">
      <c r="B106" s="32"/>
      <c r="C106" s="27" t="s">
        <v>16</v>
      </c>
      <c r="L106" s="32"/>
    </row>
    <row r="107" spans="2:12" s="1" customFormat="1" ht="16.5" customHeight="1">
      <c r="B107" s="32"/>
      <c r="E107" s="314" t="str">
        <f>E7</f>
        <v>Sportovní hala Sušice</v>
      </c>
      <c r="F107" s="315"/>
      <c r="G107" s="315"/>
      <c r="H107" s="315"/>
      <c r="L107" s="32"/>
    </row>
    <row r="108" spans="2:12" ht="12" customHeight="1">
      <c r="B108" s="20"/>
      <c r="C108" s="27" t="s">
        <v>106</v>
      </c>
      <c r="L108" s="20"/>
    </row>
    <row r="109" spans="2:12" s="1" customFormat="1" ht="16.5" customHeight="1">
      <c r="B109" s="32"/>
      <c r="E109" s="314" t="s">
        <v>107</v>
      </c>
      <c r="F109" s="316"/>
      <c r="G109" s="316"/>
      <c r="H109" s="316"/>
      <c r="L109" s="32"/>
    </row>
    <row r="110" spans="2:12" s="1" customFormat="1" ht="12" customHeight="1">
      <c r="B110" s="32"/>
      <c r="C110" s="27" t="s">
        <v>108</v>
      </c>
      <c r="L110" s="32"/>
    </row>
    <row r="111" spans="2:12" s="1" customFormat="1" ht="16.5" customHeight="1">
      <c r="B111" s="32"/>
      <c r="E111" s="273" t="str">
        <f>E11</f>
        <v>D.01 - Architektonicko - stavební řešení</v>
      </c>
      <c r="F111" s="316"/>
      <c r="G111" s="316"/>
      <c r="H111" s="316"/>
      <c r="L111" s="32"/>
    </row>
    <row r="112" spans="2:12" s="1" customFormat="1" ht="6.95" customHeight="1">
      <c r="B112" s="32"/>
      <c r="L112" s="32"/>
    </row>
    <row r="113" spans="2:65" s="1" customFormat="1" ht="12" customHeight="1">
      <c r="B113" s="32"/>
      <c r="C113" s="27" t="s">
        <v>21</v>
      </c>
      <c r="F113" s="25" t="str">
        <f>F14</f>
        <v xml:space="preserve"> </v>
      </c>
      <c r="I113" s="27" t="s">
        <v>23</v>
      </c>
      <c r="J113" s="49" t="str">
        <f>IF(J14="","",J14)</f>
        <v>Vyplň údaj</v>
      </c>
      <c r="L113" s="32"/>
    </row>
    <row r="114" spans="2:65" s="1" customFormat="1" ht="6.95" customHeight="1">
      <c r="B114" s="32"/>
      <c r="L114" s="32"/>
    </row>
    <row r="115" spans="2:65" s="1" customFormat="1" ht="15.2" customHeight="1">
      <c r="B115" s="32"/>
      <c r="C115" s="27" t="s">
        <v>24</v>
      </c>
      <c r="F115" s="25" t="str">
        <f>E17</f>
        <v>Město Sušice, nám. Svobody 138, 342 01 Sušice</v>
      </c>
      <c r="I115" s="27" t="s">
        <v>30</v>
      </c>
      <c r="J115" s="30" t="str">
        <f>E23</f>
        <v>APRIS s.r.o</v>
      </c>
      <c r="L115" s="32"/>
    </row>
    <row r="116" spans="2:65" s="1" customFormat="1" ht="15.2" customHeight="1">
      <c r="B116" s="32"/>
      <c r="C116" s="27" t="s">
        <v>28</v>
      </c>
      <c r="F116" s="25" t="str">
        <f>IF(E20="","",E20)</f>
        <v>Vyplň údaj</v>
      </c>
      <c r="I116" s="27" t="s">
        <v>35</v>
      </c>
      <c r="J116" s="30" t="str">
        <f>E26</f>
        <v xml:space="preserve"> </v>
      </c>
      <c r="L116" s="32"/>
    </row>
    <row r="117" spans="2:65" s="1" customFormat="1" ht="10.35" customHeight="1">
      <c r="B117" s="32"/>
      <c r="L117" s="32"/>
    </row>
    <row r="118" spans="2:65" s="10" customFormat="1" ht="29.25" customHeight="1">
      <c r="B118" s="111"/>
      <c r="C118" s="112" t="s">
        <v>149</v>
      </c>
      <c r="D118" s="113" t="s">
        <v>57</v>
      </c>
      <c r="E118" s="113" t="s">
        <v>53</v>
      </c>
      <c r="F118" s="113" t="s">
        <v>54</v>
      </c>
      <c r="G118" s="113" t="s">
        <v>150</v>
      </c>
      <c r="H118" s="113" t="s">
        <v>151</v>
      </c>
      <c r="I118" s="113" t="s">
        <v>152</v>
      </c>
      <c r="J118" s="113" t="s">
        <v>112</v>
      </c>
      <c r="K118" s="114" t="s">
        <v>153</v>
      </c>
      <c r="L118" s="111"/>
      <c r="M118" s="56" t="s">
        <v>19</v>
      </c>
      <c r="N118" s="57" t="s">
        <v>42</v>
      </c>
      <c r="O118" s="57" t="s">
        <v>154</v>
      </c>
      <c r="P118" s="57" t="s">
        <v>155</v>
      </c>
      <c r="Q118" s="57" t="s">
        <v>156</v>
      </c>
      <c r="R118" s="57" t="s">
        <v>157</v>
      </c>
      <c r="S118" s="57" t="s">
        <v>158</v>
      </c>
      <c r="T118" s="58" t="s">
        <v>159</v>
      </c>
    </row>
    <row r="119" spans="2:65" s="1" customFormat="1" ht="22.9" customHeight="1">
      <c r="B119" s="32"/>
      <c r="C119" s="61" t="s">
        <v>160</v>
      </c>
      <c r="J119" s="115">
        <f>BK119</f>
        <v>0</v>
      </c>
      <c r="L119" s="32"/>
      <c r="M119" s="59"/>
      <c r="N119" s="50"/>
      <c r="O119" s="50"/>
      <c r="P119" s="116">
        <f>P120+P868+P1589</f>
        <v>0</v>
      </c>
      <c r="Q119" s="50"/>
      <c r="R119" s="116">
        <f>R120+R868+R1589</f>
        <v>9211.6992065300001</v>
      </c>
      <c r="S119" s="50"/>
      <c r="T119" s="117">
        <f>T120+T868+T1589</f>
        <v>0</v>
      </c>
      <c r="AT119" s="17" t="s">
        <v>71</v>
      </c>
      <c r="AU119" s="17" t="s">
        <v>113</v>
      </c>
      <c r="BK119" s="118">
        <f>BK120+BK868+BK1589</f>
        <v>0</v>
      </c>
    </row>
    <row r="120" spans="2:65" s="11" customFormat="1" ht="25.9" customHeight="1">
      <c r="B120" s="119"/>
      <c r="D120" s="120" t="s">
        <v>71</v>
      </c>
      <c r="E120" s="121" t="s">
        <v>161</v>
      </c>
      <c r="F120" s="121" t="s">
        <v>162</v>
      </c>
      <c r="I120" s="122"/>
      <c r="J120" s="123">
        <f>BK120</f>
        <v>0</v>
      </c>
      <c r="L120" s="119"/>
      <c r="M120" s="124"/>
      <c r="P120" s="125">
        <f>P121+P215+P334+P450+P558+P736+P745+P860+P864</f>
        <v>0</v>
      </c>
      <c r="R120" s="125">
        <f>R121+R215+R334+R450+R558+R736+R745+R860+R864</f>
        <v>8874.4384036499996</v>
      </c>
      <c r="T120" s="126">
        <f>T121+T215+T334+T450+T558+T736+T745+T860+T864</f>
        <v>0</v>
      </c>
      <c r="AR120" s="120" t="s">
        <v>79</v>
      </c>
      <c r="AT120" s="127" t="s">
        <v>71</v>
      </c>
      <c r="AU120" s="127" t="s">
        <v>72</v>
      </c>
      <c r="AY120" s="120" t="s">
        <v>163</v>
      </c>
      <c r="BK120" s="128">
        <f>BK121+BK215+BK334+BK450+BK558+BK736+BK745+BK860+BK864</f>
        <v>0</v>
      </c>
    </row>
    <row r="121" spans="2:65" s="11" customFormat="1" ht="22.9" customHeight="1">
      <c r="B121" s="119"/>
      <c r="D121" s="120" t="s">
        <v>71</v>
      </c>
      <c r="E121" s="129" t="s">
        <v>79</v>
      </c>
      <c r="F121" s="129" t="s">
        <v>164</v>
      </c>
      <c r="I121" s="122"/>
      <c r="J121" s="130">
        <f>BK121</f>
        <v>0</v>
      </c>
      <c r="L121" s="119"/>
      <c r="M121" s="124"/>
      <c r="P121" s="125">
        <f>SUM(P122:P214)</f>
        <v>0</v>
      </c>
      <c r="R121" s="125">
        <f>SUM(R122:R214)</f>
        <v>6.0705934199999998</v>
      </c>
      <c r="T121" s="126">
        <f>SUM(T122:T214)</f>
        <v>0</v>
      </c>
      <c r="AR121" s="120" t="s">
        <v>79</v>
      </c>
      <c r="AT121" s="127" t="s">
        <v>71</v>
      </c>
      <c r="AU121" s="127" t="s">
        <v>79</v>
      </c>
      <c r="AY121" s="120" t="s">
        <v>163</v>
      </c>
      <c r="BK121" s="128">
        <f>SUM(BK122:BK214)</f>
        <v>0</v>
      </c>
    </row>
    <row r="122" spans="2:65" s="1" customFormat="1" ht="33" customHeight="1">
      <c r="B122" s="32"/>
      <c r="C122" s="131" t="s">
        <v>79</v>
      </c>
      <c r="D122" s="131" t="s">
        <v>165</v>
      </c>
      <c r="E122" s="132" t="s">
        <v>166</v>
      </c>
      <c r="F122" s="133" t="s">
        <v>167</v>
      </c>
      <c r="G122" s="134" t="s">
        <v>168</v>
      </c>
      <c r="H122" s="135">
        <v>1440</v>
      </c>
      <c r="I122" s="136"/>
      <c r="J122" s="137">
        <f>ROUND(I122*H122,2)</f>
        <v>0</v>
      </c>
      <c r="K122" s="133" t="s">
        <v>169</v>
      </c>
      <c r="L122" s="32"/>
      <c r="M122" s="138" t="s">
        <v>19</v>
      </c>
      <c r="N122" s="139" t="s">
        <v>43</v>
      </c>
      <c r="P122" s="140">
        <f>O122*H122</f>
        <v>0</v>
      </c>
      <c r="Q122" s="140">
        <v>0</v>
      </c>
      <c r="R122" s="140">
        <f>Q122*H122</f>
        <v>0</v>
      </c>
      <c r="S122" s="140">
        <v>0</v>
      </c>
      <c r="T122" s="141">
        <f>S122*H122</f>
        <v>0</v>
      </c>
      <c r="AR122" s="142" t="s">
        <v>170</v>
      </c>
      <c r="AT122" s="142" t="s">
        <v>165</v>
      </c>
      <c r="AU122" s="142" t="s">
        <v>81</v>
      </c>
      <c r="AY122" s="17" t="s">
        <v>163</v>
      </c>
      <c r="BE122" s="143">
        <f>IF(N122="základní",J122,0)</f>
        <v>0</v>
      </c>
      <c r="BF122" s="143">
        <f>IF(N122="snížená",J122,0)</f>
        <v>0</v>
      </c>
      <c r="BG122" s="143">
        <f>IF(N122="zákl. přenesená",J122,0)</f>
        <v>0</v>
      </c>
      <c r="BH122" s="143">
        <f>IF(N122="sníž. přenesená",J122,0)</f>
        <v>0</v>
      </c>
      <c r="BI122" s="143">
        <f>IF(N122="nulová",J122,0)</f>
        <v>0</v>
      </c>
      <c r="BJ122" s="17" t="s">
        <v>79</v>
      </c>
      <c r="BK122" s="143">
        <f>ROUND(I122*H122,2)</f>
        <v>0</v>
      </c>
      <c r="BL122" s="17" t="s">
        <v>170</v>
      </c>
      <c r="BM122" s="142" t="s">
        <v>171</v>
      </c>
    </row>
    <row r="123" spans="2:65" s="1" customFormat="1" ht="11.25">
      <c r="B123" s="32"/>
      <c r="D123" s="144" t="s">
        <v>172</v>
      </c>
      <c r="F123" s="145" t="s">
        <v>173</v>
      </c>
      <c r="I123" s="146"/>
      <c r="L123" s="32"/>
      <c r="M123" s="147"/>
      <c r="T123" s="53"/>
      <c r="AT123" s="17" t="s">
        <v>172</v>
      </c>
      <c r="AU123" s="17" t="s">
        <v>81</v>
      </c>
    </row>
    <row r="124" spans="2:65" s="1" customFormat="1" ht="321.75">
      <c r="B124" s="32"/>
      <c r="D124" s="148" t="s">
        <v>174</v>
      </c>
      <c r="F124" s="149" t="s">
        <v>175</v>
      </c>
      <c r="I124" s="146"/>
      <c r="L124" s="32"/>
      <c r="M124" s="147"/>
      <c r="T124" s="53"/>
      <c r="AT124" s="17" t="s">
        <v>174</v>
      </c>
      <c r="AU124" s="17" t="s">
        <v>81</v>
      </c>
    </row>
    <row r="125" spans="2:65" s="1" customFormat="1" ht="37.9" customHeight="1">
      <c r="B125" s="32"/>
      <c r="C125" s="131" t="s">
        <v>81</v>
      </c>
      <c r="D125" s="131" t="s">
        <v>165</v>
      </c>
      <c r="E125" s="132" t="s">
        <v>176</v>
      </c>
      <c r="F125" s="133" t="s">
        <v>177</v>
      </c>
      <c r="G125" s="134" t="s">
        <v>178</v>
      </c>
      <c r="H125" s="135">
        <v>60</v>
      </c>
      <c r="I125" s="136"/>
      <c r="J125" s="137">
        <f>ROUND(I125*H125,2)</f>
        <v>0</v>
      </c>
      <c r="K125" s="133" t="s">
        <v>169</v>
      </c>
      <c r="L125" s="32"/>
      <c r="M125" s="138" t="s">
        <v>19</v>
      </c>
      <c r="N125" s="139" t="s">
        <v>43</v>
      </c>
      <c r="P125" s="140">
        <f>O125*H125</f>
        <v>0</v>
      </c>
      <c r="Q125" s="140">
        <v>0</v>
      </c>
      <c r="R125" s="140">
        <f>Q125*H125</f>
        <v>0</v>
      </c>
      <c r="S125" s="140">
        <v>0</v>
      </c>
      <c r="T125" s="141">
        <f>S125*H125</f>
        <v>0</v>
      </c>
      <c r="AR125" s="142" t="s">
        <v>170</v>
      </c>
      <c r="AT125" s="142" t="s">
        <v>165</v>
      </c>
      <c r="AU125" s="142" t="s">
        <v>81</v>
      </c>
      <c r="AY125" s="17" t="s">
        <v>163</v>
      </c>
      <c r="BE125" s="143">
        <f>IF(N125="základní",J125,0)</f>
        <v>0</v>
      </c>
      <c r="BF125" s="143">
        <f>IF(N125="snížená",J125,0)</f>
        <v>0</v>
      </c>
      <c r="BG125" s="143">
        <f>IF(N125="zákl. přenesená",J125,0)</f>
        <v>0</v>
      </c>
      <c r="BH125" s="143">
        <f>IF(N125="sníž. přenesená",J125,0)</f>
        <v>0</v>
      </c>
      <c r="BI125" s="143">
        <f>IF(N125="nulová",J125,0)</f>
        <v>0</v>
      </c>
      <c r="BJ125" s="17" t="s">
        <v>79</v>
      </c>
      <c r="BK125" s="143">
        <f>ROUND(I125*H125,2)</f>
        <v>0</v>
      </c>
      <c r="BL125" s="17" t="s">
        <v>170</v>
      </c>
      <c r="BM125" s="142" t="s">
        <v>179</v>
      </c>
    </row>
    <row r="126" spans="2:65" s="1" customFormat="1" ht="11.25">
      <c r="B126" s="32"/>
      <c r="D126" s="144" t="s">
        <v>172</v>
      </c>
      <c r="F126" s="145" t="s">
        <v>180</v>
      </c>
      <c r="I126" s="146"/>
      <c r="L126" s="32"/>
      <c r="M126" s="147"/>
      <c r="T126" s="53"/>
      <c r="AT126" s="17" t="s">
        <v>172</v>
      </c>
      <c r="AU126" s="17" t="s">
        <v>81</v>
      </c>
    </row>
    <row r="127" spans="2:65" s="1" customFormat="1" ht="185.25">
      <c r="B127" s="32"/>
      <c r="D127" s="148" t="s">
        <v>174</v>
      </c>
      <c r="F127" s="149" t="s">
        <v>181</v>
      </c>
      <c r="I127" s="146"/>
      <c r="L127" s="32"/>
      <c r="M127" s="147"/>
      <c r="T127" s="53"/>
      <c r="AT127" s="17" t="s">
        <v>174</v>
      </c>
      <c r="AU127" s="17" t="s">
        <v>81</v>
      </c>
    </row>
    <row r="128" spans="2:65" s="1" customFormat="1" ht="33" customHeight="1">
      <c r="B128" s="32"/>
      <c r="C128" s="131" t="s">
        <v>182</v>
      </c>
      <c r="D128" s="131" t="s">
        <v>165</v>
      </c>
      <c r="E128" s="132" t="s">
        <v>183</v>
      </c>
      <c r="F128" s="133" t="s">
        <v>184</v>
      </c>
      <c r="G128" s="134" t="s">
        <v>185</v>
      </c>
      <c r="H128" s="135">
        <v>1171.5260000000001</v>
      </c>
      <c r="I128" s="136"/>
      <c r="J128" s="137">
        <f>ROUND(I128*H128,2)</f>
        <v>0</v>
      </c>
      <c r="K128" s="133" t="s">
        <v>169</v>
      </c>
      <c r="L128" s="32"/>
      <c r="M128" s="138" t="s">
        <v>19</v>
      </c>
      <c r="N128" s="139" t="s">
        <v>43</v>
      </c>
      <c r="P128" s="140">
        <f>O128*H128</f>
        <v>0</v>
      </c>
      <c r="Q128" s="140">
        <v>0</v>
      </c>
      <c r="R128" s="140">
        <f>Q128*H128</f>
        <v>0</v>
      </c>
      <c r="S128" s="140">
        <v>0</v>
      </c>
      <c r="T128" s="141">
        <f>S128*H128</f>
        <v>0</v>
      </c>
      <c r="AR128" s="142" t="s">
        <v>170</v>
      </c>
      <c r="AT128" s="142" t="s">
        <v>165</v>
      </c>
      <c r="AU128" s="142" t="s">
        <v>81</v>
      </c>
      <c r="AY128" s="17" t="s">
        <v>163</v>
      </c>
      <c r="BE128" s="143">
        <f>IF(N128="základní",J128,0)</f>
        <v>0</v>
      </c>
      <c r="BF128" s="143">
        <f>IF(N128="snížená",J128,0)</f>
        <v>0</v>
      </c>
      <c r="BG128" s="143">
        <f>IF(N128="zákl. přenesená",J128,0)</f>
        <v>0</v>
      </c>
      <c r="BH128" s="143">
        <f>IF(N128="sníž. přenesená",J128,0)</f>
        <v>0</v>
      </c>
      <c r="BI128" s="143">
        <f>IF(N128="nulová",J128,0)</f>
        <v>0</v>
      </c>
      <c r="BJ128" s="17" t="s">
        <v>79</v>
      </c>
      <c r="BK128" s="143">
        <f>ROUND(I128*H128,2)</f>
        <v>0</v>
      </c>
      <c r="BL128" s="17" t="s">
        <v>170</v>
      </c>
      <c r="BM128" s="142" t="s">
        <v>186</v>
      </c>
    </row>
    <row r="129" spans="2:65" s="1" customFormat="1" ht="11.25">
      <c r="B129" s="32"/>
      <c r="D129" s="144" t="s">
        <v>172</v>
      </c>
      <c r="F129" s="145" t="s">
        <v>187</v>
      </c>
      <c r="I129" s="146"/>
      <c r="L129" s="32"/>
      <c r="M129" s="147"/>
      <c r="T129" s="53"/>
      <c r="AT129" s="17" t="s">
        <v>172</v>
      </c>
      <c r="AU129" s="17" t="s">
        <v>81</v>
      </c>
    </row>
    <row r="130" spans="2:65" s="12" customFormat="1" ht="11.25">
      <c r="B130" s="150"/>
      <c r="D130" s="148" t="s">
        <v>188</v>
      </c>
      <c r="E130" s="151" t="s">
        <v>19</v>
      </c>
      <c r="F130" s="152" t="s">
        <v>189</v>
      </c>
      <c r="H130" s="153">
        <v>1171.5260000000001</v>
      </c>
      <c r="I130" s="154"/>
      <c r="L130" s="150"/>
      <c r="M130" s="155"/>
      <c r="T130" s="156"/>
      <c r="AT130" s="151" t="s">
        <v>188</v>
      </c>
      <c r="AU130" s="151" t="s">
        <v>81</v>
      </c>
      <c r="AV130" s="12" t="s">
        <v>81</v>
      </c>
      <c r="AW130" s="12" t="s">
        <v>34</v>
      </c>
      <c r="AX130" s="12" t="s">
        <v>79</v>
      </c>
      <c r="AY130" s="151" t="s">
        <v>163</v>
      </c>
    </row>
    <row r="131" spans="2:65" s="1" customFormat="1" ht="55.5" customHeight="1">
      <c r="B131" s="32"/>
      <c r="C131" s="131" t="s">
        <v>170</v>
      </c>
      <c r="D131" s="131" t="s">
        <v>165</v>
      </c>
      <c r="E131" s="132" t="s">
        <v>190</v>
      </c>
      <c r="F131" s="133" t="s">
        <v>191</v>
      </c>
      <c r="G131" s="134" t="s">
        <v>185</v>
      </c>
      <c r="H131" s="135">
        <v>390.50900000000001</v>
      </c>
      <c r="I131" s="136"/>
      <c r="J131" s="137">
        <f>ROUND(I131*H131,2)</f>
        <v>0</v>
      </c>
      <c r="K131" s="133" t="s">
        <v>192</v>
      </c>
      <c r="L131" s="32"/>
      <c r="M131" s="138" t="s">
        <v>19</v>
      </c>
      <c r="N131" s="139" t="s">
        <v>43</v>
      </c>
      <c r="P131" s="140">
        <f>O131*H131</f>
        <v>0</v>
      </c>
      <c r="Q131" s="140">
        <v>0</v>
      </c>
      <c r="R131" s="140">
        <f>Q131*H131</f>
        <v>0</v>
      </c>
      <c r="S131" s="140">
        <v>0</v>
      </c>
      <c r="T131" s="141">
        <f>S131*H131</f>
        <v>0</v>
      </c>
      <c r="AR131" s="142" t="s">
        <v>170</v>
      </c>
      <c r="AT131" s="142" t="s">
        <v>165</v>
      </c>
      <c r="AU131" s="142" t="s">
        <v>81</v>
      </c>
      <c r="AY131" s="17" t="s">
        <v>163</v>
      </c>
      <c r="BE131" s="143">
        <f>IF(N131="základní",J131,0)</f>
        <v>0</v>
      </c>
      <c r="BF131" s="143">
        <f>IF(N131="snížená",J131,0)</f>
        <v>0</v>
      </c>
      <c r="BG131" s="143">
        <f>IF(N131="zákl. přenesená",J131,0)</f>
        <v>0</v>
      </c>
      <c r="BH131" s="143">
        <f>IF(N131="sníž. přenesená",J131,0)</f>
        <v>0</v>
      </c>
      <c r="BI131" s="143">
        <f>IF(N131="nulová",J131,0)</f>
        <v>0</v>
      </c>
      <c r="BJ131" s="17" t="s">
        <v>79</v>
      </c>
      <c r="BK131" s="143">
        <f>ROUND(I131*H131,2)</f>
        <v>0</v>
      </c>
      <c r="BL131" s="17" t="s">
        <v>170</v>
      </c>
      <c r="BM131" s="142" t="s">
        <v>193</v>
      </c>
    </row>
    <row r="132" spans="2:65" s="1" customFormat="1" ht="117">
      <c r="B132" s="32"/>
      <c r="D132" s="148" t="s">
        <v>174</v>
      </c>
      <c r="F132" s="149" t="s">
        <v>194</v>
      </c>
      <c r="I132" s="146"/>
      <c r="L132" s="32"/>
      <c r="M132" s="147"/>
      <c r="T132" s="53"/>
      <c r="AT132" s="17" t="s">
        <v>174</v>
      </c>
      <c r="AU132" s="17" t="s">
        <v>81</v>
      </c>
    </row>
    <row r="133" spans="2:65" s="12" customFormat="1" ht="11.25">
      <c r="B133" s="150"/>
      <c r="D133" s="148" t="s">
        <v>188</v>
      </c>
      <c r="E133" s="151" t="s">
        <v>19</v>
      </c>
      <c r="F133" s="152" t="s">
        <v>195</v>
      </c>
      <c r="H133" s="153">
        <v>390.50900000000001</v>
      </c>
      <c r="I133" s="154"/>
      <c r="L133" s="150"/>
      <c r="M133" s="155"/>
      <c r="T133" s="156"/>
      <c r="AT133" s="151" t="s">
        <v>188</v>
      </c>
      <c r="AU133" s="151" t="s">
        <v>81</v>
      </c>
      <c r="AV133" s="12" t="s">
        <v>81</v>
      </c>
      <c r="AW133" s="12" t="s">
        <v>34</v>
      </c>
      <c r="AX133" s="12" t="s">
        <v>79</v>
      </c>
      <c r="AY133" s="151" t="s">
        <v>163</v>
      </c>
    </row>
    <row r="134" spans="2:65" s="1" customFormat="1" ht="37.9" customHeight="1">
      <c r="B134" s="32"/>
      <c r="C134" s="131" t="s">
        <v>196</v>
      </c>
      <c r="D134" s="131" t="s">
        <v>165</v>
      </c>
      <c r="E134" s="132" t="s">
        <v>197</v>
      </c>
      <c r="F134" s="133" t="s">
        <v>198</v>
      </c>
      <c r="G134" s="134" t="s">
        <v>185</v>
      </c>
      <c r="H134" s="135">
        <v>11.55</v>
      </c>
      <c r="I134" s="136"/>
      <c r="J134" s="137">
        <f>ROUND(I134*H134,2)</f>
        <v>0</v>
      </c>
      <c r="K134" s="133" t="s">
        <v>169</v>
      </c>
      <c r="L134" s="32"/>
      <c r="M134" s="138" t="s">
        <v>19</v>
      </c>
      <c r="N134" s="139" t="s">
        <v>43</v>
      </c>
      <c r="P134" s="140">
        <f>O134*H134</f>
        <v>0</v>
      </c>
      <c r="Q134" s="140">
        <v>0</v>
      </c>
      <c r="R134" s="140">
        <f>Q134*H134</f>
        <v>0</v>
      </c>
      <c r="S134" s="140">
        <v>0</v>
      </c>
      <c r="T134" s="141">
        <f>S134*H134</f>
        <v>0</v>
      </c>
      <c r="AR134" s="142" t="s">
        <v>170</v>
      </c>
      <c r="AT134" s="142" t="s">
        <v>165</v>
      </c>
      <c r="AU134" s="142" t="s">
        <v>81</v>
      </c>
      <c r="AY134" s="17" t="s">
        <v>163</v>
      </c>
      <c r="BE134" s="143">
        <f>IF(N134="základní",J134,0)</f>
        <v>0</v>
      </c>
      <c r="BF134" s="143">
        <f>IF(N134="snížená",J134,0)</f>
        <v>0</v>
      </c>
      <c r="BG134" s="143">
        <f>IF(N134="zákl. přenesená",J134,0)</f>
        <v>0</v>
      </c>
      <c r="BH134" s="143">
        <f>IF(N134="sníž. přenesená",J134,0)</f>
        <v>0</v>
      </c>
      <c r="BI134" s="143">
        <f>IF(N134="nulová",J134,0)</f>
        <v>0</v>
      </c>
      <c r="BJ134" s="17" t="s">
        <v>79</v>
      </c>
      <c r="BK134" s="143">
        <f>ROUND(I134*H134,2)</f>
        <v>0</v>
      </c>
      <c r="BL134" s="17" t="s">
        <v>170</v>
      </c>
      <c r="BM134" s="142" t="s">
        <v>199</v>
      </c>
    </row>
    <row r="135" spans="2:65" s="1" customFormat="1" ht="11.25">
      <c r="B135" s="32"/>
      <c r="D135" s="144" t="s">
        <v>172</v>
      </c>
      <c r="F135" s="145" t="s">
        <v>200</v>
      </c>
      <c r="I135" s="146"/>
      <c r="L135" s="32"/>
      <c r="M135" s="147"/>
      <c r="T135" s="53"/>
      <c r="AT135" s="17" t="s">
        <v>172</v>
      </c>
      <c r="AU135" s="17" t="s">
        <v>81</v>
      </c>
    </row>
    <row r="136" spans="2:65" s="12" customFormat="1" ht="11.25">
      <c r="B136" s="150"/>
      <c r="D136" s="148" t="s">
        <v>188</v>
      </c>
      <c r="E136" s="151" t="s">
        <v>19</v>
      </c>
      <c r="F136" s="152" t="s">
        <v>201</v>
      </c>
      <c r="H136" s="153">
        <v>11.55</v>
      </c>
      <c r="I136" s="154"/>
      <c r="L136" s="150"/>
      <c r="M136" s="155"/>
      <c r="T136" s="156"/>
      <c r="AT136" s="151" t="s">
        <v>188</v>
      </c>
      <c r="AU136" s="151" t="s">
        <v>81</v>
      </c>
      <c r="AV136" s="12" t="s">
        <v>81</v>
      </c>
      <c r="AW136" s="12" t="s">
        <v>34</v>
      </c>
      <c r="AX136" s="12" t="s">
        <v>79</v>
      </c>
      <c r="AY136" s="151" t="s">
        <v>163</v>
      </c>
    </row>
    <row r="137" spans="2:65" s="1" customFormat="1" ht="44.25" customHeight="1">
      <c r="B137" s="32"/>
      <c r="C137" s="131" t="s">
        <v>202</v>
      </c>
      <c r="D137" s="131" t="s">
        <v>165</v>
      </c>
      <c r="E137" s="132" t="s">
        <v>203</v>
      </c>
      <c r="F137" s="133" t="s">
        <v>204</v>
      </c>
      <c r="G137" s="134" t="s">
        <v>185</v>
      </c>
      <c r="H137" s="135">
        <v>25.440999999999999</v>
      </c>
      <c r="I137" s="136"/>
      <c r="J137" s="137">
        <f>ROUND(I137*H137,2)</f>
        <v>0</v>
      </c>
      <c r="K137" s="133" t="s">
        <v>169</v>
      </c>
      <c r="L137" s="32"/>
      <c r="M137" s="138" t="s">
        <v>19</v>
      </c>
      <c r="N137" s="139" t="s">
        <v>43</v>
      </c>
      <c r="P137" s="140">
        <f>O137*H137</f>
        <v>0</v>
      </c>
      <c r="Q137" s="140">
        <v>0</v>
      </c>
      <c r="R137" s="140">
        <f>Q137*H137</f>
        <v>0</v>
      </c>
      <c r="S137" s="140">
        <v>0</v>
      </c>
      <c r="T137" s="141">
        <f>S137*H137</f>
        <v>0</v>
      </c>
      <c r="AR137" s="142" t="s">
        <v>170</v>
      </c>
      <c r="AT137" s="142" t="s">
        <v>165</v>
      </c>
      <c r="AU137" s="142" t="s">
        <v>81</v>
      </c>
      <c r="AY137" s="17" t="s">
        <v>163</v>
      </c>
      <c r="BE137" s="143">
        <f>IF(N137="základní",J137,0)</f>
        <v>0</v>
      </c>
      <c r="BF137" s="143">
        <f>IF(N137="snížená",J137,0)</f>
        <v>0</v>
      </c>
      <c r="BG137" s="143">
        <f>IF(N137="zákl. přenesená",J137,0)</f>
        <v>0</v>
      </c>
      <c r="BH137" s="143">
        <f>IF(N137="sníž. přenesená",J137,0)</f>
        <v>0</v>
      </c>
      <c r="BI137" s="143">
        <f>IF(N137="nulová",J137,0)</f>
        <v>0</v>
      </c>
      <c r="BJ137" s="17" t="s">
        <v>79</v>
      </c>
      <c r="BK137" s="143">
        <f>ROUND(I137*H137,2)</f>
        <v>0</v>
      </c>
      <c r="BL137" s="17" t="s">
        <v>170</v>
      </c>
      <c r="BM137" s="142" t="s">
        <v>205</v>
      </c>
    </row>
    <row r="138" spans="2:65" s="1" customFormat="1" ht="11.25">
      <c r="B138" s="32"/>
      <c r="D138" s="144" t="s">
        <v>172</v>
      </c>
      <c r="F138" s="145" t="s">
        <v>206</v>
      </c>
      <c r="I138" s="146"/>
      <c r="L138" s="32"/>
      <c r="M138" s="147"/>
      <c r="T138" s="53"/>
      <c r="AT138" s="17" t="s">
        <v>172</v>
      </c>
      <c r="AU138" s="17" t="s">
        <v>81</v>
      </c>
    </row>
    <row r="139" spans="2:65" s="12" customFormat="1" ht="11.25">
      <c r="B139" s="150"/>
      <c r="D139" s="148" t="s">
        <v>188</v>
      </c>
      <c r="E139" s="151" t="s">
        <v>19</v>
      </c>
      <c r="F139" s="152" t="s">
        <v>207</v>
      </c>
      <c r="H139" s="153">
        <v>25.440999999999999</v>
      </c>
      <c r="I139" s="154"/>
      <c r="L139" s="150"/>
      <c r="M139" s="155"/>
      <c r="T139" s="156"/>
      <c r="AT139" s="151" t="s">
        <v>188</v>
      </c>
      <c r="AU139" s="151" t="s">
        <v>81</v>
      </c>
      <c r="AV139" s="12" t="s">
        <v>81</v>
      </c>
      <c r="AW139" s="12" t="s">
        <v>34</v>
      </c>
      <c r="AX139" s="12" t="s">
        <v>79</v>
      </c>
      <c r="AY139" s="151" t="s">
        <v>163</v>
      </c>
    </row>
    <row r="140" spans="2:65" s="1" customFormat="1" ht="44.25" customHeight="1">
      <c r="B140" s="32"/>
      <c r="C140" s="131" t="s">
        <v>208</v>
      </c>
      <c r="D140" s="131" t="s">
        <v>165</v>
      </c>
      <c r="E140" s="132" t="s">
        <v>209</v>
      </c>
      <c r="F140" s="133" t="s">
        <v>210</v>
      </c>
      <c r="G140" s="134" t="s">
        <v>185</v>
      </c>
      <c r="H140" s="135">
        <v>8.48</v>
      </c>
      <c r="I140" s="136"/>
      <c r="J140" s="137">
        <f>ROUND(I140*H140,2)</f>
        <v>0</v>
      </c>
      <c r="K140" s="133" t="s">
        <v>192</v>
      </c>
      <c r="L140" s="32"/>
      <c r="M140" s="138" t="s">
        <v>19</v>
      </c>
      <c r="N140" s="139" t="s">
        <v>43</v>
      </c>
      <c r="P140" s="140">
        <f>O140*H140</f>
        <v>0</v>
      </c>
      <c r="Q140" s="140">
        <v>0</v>
      </c>
      <c r="R140" s="140">
        <f>Q140*H140</f>
        <v>0</v>
      </c>
      <c r="S140" s="140">
        <v>0</v>
      </c>
      <c r="T140" s="141">
        <f>S140*H140</f>
        <v>0</v>
      </c>
      <c r="AR140" s="142" t="s">
        <v>170</v>
      </c>
      <c r="AT140" s="142" t="s">
        <v>165</v>
      </c>
      <c r="AU140" s="142" t="s">
        <v>81</v>
      </c>
      <c r="AY140" s="17" t="s">
        <v>163</v>
      </c>
      <c r="BE140" s="143">
        <f>IF(N140="základní",J140,0)</f>
        <v>0</v>
      </c>
      <c r="BF140" s="143">
        <f>IF(N140="snížená",J140,0)</f>
        <v>0</v>
      </c>
      <c r="BG140" s="143">
        <f>IF(N140="zákl. přenesená",J140,0)</f>
        <v>0</v>
      </c>
      <c r="BH140" s="143">
        <f>IF(N140="sníž. přenesená",J140,0)</f>
        <v>0</v>
      </c>
      <c r="BI140" s="143">
        <f>IF(N140="nulová",J140,0)</f>
        <v>0</v>
      </c>
      <c r="BJ140" s="17" t="s">
        <v>79</v>
      </c>
      <c r="BK140" s="143">
        <f>ROUND(I140*H140,2)</f>
        <v>0</v>
      </c>
      <c r="BL140" s="17" t="s">
        <v>170</v>
      </c>
      <c r="BM140" s="142" t="s">
        <v>211</v>
      </c>
    </row>
    <row r="141" spans="2:65" s="1" customFormat="1" ht="243.75">
      <c r="B141" s="32"/>
      <c r="D141" s="148" t="s">
        <v>174</v>
      </c>
      <c r="F141" s="149" t="s">
        <v>212</v>
      </c>
      <c r="I141" s="146"/>
      <c r="L141" s="32"/>
      <c r="M141" s="147"/>
      <c r="T141" s="53"/>
      <c r="AT141" s="17" t="s">
        <v>174</v>
      </c>
      <c r="AU141" s="17" t="s">
        <v>81</v>
      </c>
    </row>
    <row r="142" spans="2:65" s="12" customFormat="1" ht="11.25">
      <c r="B142" s="150"/>
      <c r="D142" s="148" t="s">
        <v>188</v>
      </c>
      <c r="E142" s="151" t="s">
        <v>19</v>
      </c>
      <c r="F142" s="152" t="s">
        <v>213</v>
      </c>
      <c r="H142" s="153">
        <v>8.48</v>
      </c>
      <c r="I142" s="154"/>
      <c r="L142" s="150"/>
      <c r="M142" s="155"/>
      <c r="T142" s="156"/>
      <c r="AT142" s="151" t="s">
        <v>188</v>
      </c>
      <c r="AU142" s="151" t="s">
        <v>81</v>
      </c>
      <c r="AV142" s="12" t="s">
        <v>81</v>
      </c>
      <c r="AW142" s="12" t="s">
        <v>34</v>
      </c>
      <c r="AX142" s="12" t="s">
        <v>79</v>
      </c>
      <c r="AY142" s="151" t="s">
        <v>163</v>
      </c>
    </row>
    <row r="143" spans="2:65" s="1" customFormat="1" ht="44.25" customHeight="1">
      <c r="B143" s="32"/>
      <c r="C143" s="131" t="s">
        <v>214</v>
      </c>
      <c r="D143" s="131" t="s">
        <v>165</v>
      </c>
      <c r="E143" s="132" t="s">
        <v>215</v>
      </c>
      <c r="F143" s="133" t="s">
        <v>216</v>
      </c>
      <c r="G143" s="134" t="s">
        <v>185</v>
      </c>
      <c r="H143" s="135">
        <v>1905.345</v>
      </c>
      <c r="I143" s="136"/>
      <c r="J143" s="137">
        <f>ROUND(I143*H143,2)</f>
        <v>0</v>
      </c>
      <c r="K143" s="133" t="s">
        <v>169</v>
      </c>
      <c r="L143" s="32"/>
      <c r="M143" s="138" t="s">
        <v>19</v>
      </c>
      <c r="N143" s="139" t="s">
        <v>43</v>
      </c>
      <c r="P143" s="140">
        <f>O143*H143</f>
        <v>0</v>
      </c>
      <c r="Q143" s="140">
        <v>0</v>
      </c>
      <c r="R143" s="140">
        <f>Q143*H143</f>
        <v>0</v>
      </c>
      <c r="S143" s="140">
        <v>0</v>
      </c>
      <c r="T143" s="141">
        <f>S143*H143</f>
        <v>0</v>
      </c>
      <c r="AR143" s="142" t="s">
        <v>170</v>
      </c>
      <c r="AT143" s="142" t="s">
        <v>165</v>
      </c>
      <c r="AU143" s="142" t="s">
        <v>81</v>
      </c>
      <c r="AY143" s="17" t="s">
        <v>163</v>
      </c>
      <c r="BE143" s="143">
        <f>IF(N143="základní",J143,0)</f>
        <v>0</v>
      </c>
      <c r="BF143" s="143">
        <f>IF(N143="snížená",J143,0)</f>
        <v>0</v>
      </c>
      <c r="BG143" s="143">
        <f>IF(N143="zákl. přenesená",J143,0)</f>
        <v>0</v>
      </c>
      <c r="BH143" s="143">
        <f>IF(N143="sníž. přenesená",J143,0)</f>
        <v>0</v>
      </c>
      <c r="BI143" s="143">
        <f>IF(N143="nulová",J143,0)</f>
        <v>0</v>
      </c>
      <c r="BJ143" s="17" t="s">
        <v>79</v>
      </c>
      <c r="BK143" s="143">
        <f>ROUND(I143*H143,2)</f>
        <v>0</v>
      </c>
      <c r="BL143" s="17" t="s">
        <v>170</v>
      </c>
      <c r="BM143" s="142" t="s">
        <v>217</v>
      </c>
    </row>
    <row r="144" spans="2:65" s="1" customFormat="1" ht="11.25">
      <c r="B144" s="32"/>
      <c r="D144" s="144" t="s">
        <v>172</v>
      </c>
      <c r="F144" s="145" t="s">
        <v>218</v>
      </c>
      <c r="I144" s="146"/>
      <c r="L144" s="32"/>
      <c r="M144" s="147"/>
      <c r="T144" s="53"/>
      <c r="AT144" s="17" t="s">
        <v>172</v>
      </c>
      <c r="AU144" s="17" t="s">
        <v>81</v>
      </c>
    </row>
    <row r="145" spans="2:65" s="12" customFormat="1" ht="11.25">
      <c r="B145" s="150"/>
      <c r="D145" s="148" t="s">
        <v>188</v>
      </c>
      <c r="E145" s="151" t="s">
        <v>19</v>
      </c>
      <c r="F145" s="152" t="s">
        <v>219</v>
      </c>
      <c r="H145" s="153">
        <v>1905.345</v>
      </c>
      <c r="I145" s="154"/>
      <c r="L145" s="150"/>
      <c r="M145" s="155"/>
      <c r="T145" s="156"/>
      <c r="AT145" s="151" t="s">
        <v>188</v>
      </c>
      <c r="AU145" s="151" t="s">
        <v>81</v>
      </c>
      <c r="AV145" s="12" t="s">
        <v>81</v>
      </c>
      <c r="AW145" s="12" t="s">
        <v>34</v>
      </c>
      <c r="AX145" s="12" t="s">
        <v>79</v>
      </c>
      <c r="AY145" s="151" t="s">
        <v>163</v>
      </c>
    </row>
    <row r="146" spans="2:65" s="1" customFormat="1" ht="37.9" customHeight="1">
      <c r="B146" s="32"/>
      <c r="C146" s="131" t="s">
        <v>220</v>
      </c>
      <c r="D146" s="131" t="s">
        <v>165</v>
      </c>
      <c r="E146" s="132" t="s">
        <v>221</v>
      </c>
      <c r="F146" s="133" t="s">
        <v>222</v>
      </c>
      <c r="G146" s="134" t="s">
        <v>185</v>
      </c>
      <c r="H146" s="135">
        <v>635.11500000000001</v>
      </c>
      <c r="I146" s="136"/>
      <c r="J146" s="137">
        <f>ROUND(I146*H146,2)</f>
        <v>0</v>
      </c>
      <c r="K146" s="133" t="s">
        <v>192</v>
      </c>
      <c r="L146" s="32"/>
      <c r="M146" s="138" t="s">
        <v>19</v>
      </c>
      <c r="N146" s="139" t="s">
        <v>43</v>
      </c>
      <c r="P146" s="140">
        <f>O146*H146</f>
        <v>0</v>
      </c>
      <c r="Q146" s="140">
        <v>0</v>
      </c>
      <c r="R146" s="140">
        <f>Q146*H146</f>
        <v>0</v>
      </c>
      <c r="S146" s="140">
        <v>0</v>
      </c>
      <c r="T146" s="141">
        <f>S146*H146</f>
        <v>0</v>
      </c>
      <c r="AR146" s="142" t="s">
        <v>170</v>
      </c>
      <c r="AT146" s="142" t="s">
        <v>165</v>
      </c>
      <c r="AU146" s="142" t="s">
        <v>81</v>
      </c>
      <c r="AY146" s="17" t="s">
        <v>163</v>
      </c>
      <c r="BE146" s="143">
        <f>IF(N146="základní",J146,0)</f>
        <v>0</v>
      </c>
      <c r="BF146" s="143">
        <f>IF(N146="snížená",J146,0)</f>
        <v>0</v>
      </c>
      <c r="BG146" s="143">
        <f>IF(N146="zákl. přenesená",J146,0)</f>
        <v>0</v>
      </c>
      <c r="BH146" s="143">
        <f>IF(N146="sníž. přenesená",J146,0)</f>
        <v>0</v>
      </c>
      <c r="BI146" s="143">
        <f>IF(N146="nulová",J146,0)</f>
        <v>0</v>
      </c>
      <c r="BJ146" s="17" t="s">
        <v>79</v>
      </c>
      <c r="BK146" s="143">
        <f>ROUND(I146*H146,2)</f>
        <v>0</v>
      </c>
      <c r="BL146" s="17" t="s">
        <v>170</v>
      </c>
      <c r="BM146" s="142" t="s">
        <v>223</v>
      </c>
    </row>
    <row r="147" spans="2:65" s="1" customFormat="1" ht="117">
      <c r="B147" s="32"/>
      <c r="D147" s="148" t="s">
        <v>174</v>
      </c>
      <c r="F147" s="149" t="s">
        <v>224</v>
      </c>
      <c r="I147" s="146"/>
      <c r="L147" s="32"/>
      <c r="M147" s="147"/>
      <c r="T147" s="53"/>
      <c r="AT147" s="17" t="s">
        <v>174</v>
      </c>
      <c r="AU147" s="17" t="s">
        <v>81</v>
      </c>
    </row>
    <row r="148" spans="2:65" s="12" customFormat="1" ht="11.25">
      <c r="B148" s="150"/>
      <c r="D148" s="148" t="s">
        <v>188</v>
      </c>
      <c r="E148" s="151" t="s">
        <v>19</v>
      </c>
      <c r="F148" s="152" t="s">
        <v>225</v>
      </c>
      <c r="H148" s="153">
        <v>635.11500000000001</v>
      </c>
      <c r="I148" s="154"/>
      <c r="L148" s="150"/>
      <c r="M148" s="155"/>
      <c r="T148" s="156"/>
      <c r="AT148" s="151" t="s">
        <v>188</v>
      </c>
      <c r="AU148" s="151" t="s">
        <v>81</v>
      </c>
      <c r="AV148" s="12" t="s">
        <v>81</v>
      </c>
      <c r="AW148" s="12" t="s">
        <v>34</v>
      </c>
      <c r="AX148" s="12" t="s">
        <v>79</v>
      </c>
      <c r="AY148" s="151" t="s">
        <v>163</v>
      </c>
    </row>
    <row r="149" spans="2:65" s="1" customFormat="1" ht="44.25" customHeight="1">
      <c r="B149" s="32"/>
      <c r="C149" s="131" t="s">
        <v>226</v>
      </c>
      <c r="D149" s="131" t="s">
        <v>165</v>
      </c>
      <c r="E149" s="132" t="s">
        <v>227</v>
      </c>
      <c r="F149" s="133" t="s">
        <v>228</v>
      </c>
      <c r="G149" s="134" t="s">
        <v>185</v>
      </c>
      <c r="H149" s="135">
        <v>24.103999999999999</v>
      </c>
      <c r="I149" s="136"/>
      <c r="J149" s="137">
        <f>ROUND(I149*H149,2)</f>
        <v>0</v>
      </c>
      <c r="K149" s="133" t="s">
        <v>169</v>
      </c>
      <c r="L149" s="32"/>
      <c r="M149" s="138" t="s">
        <v>19</v>
      </c>
      <c r="N149" s="139" t="s">
        <v>43</v>
      </c>
      <c r="P149" s="140">
        <f>O149*H149</f>
        <v>0</v>
      </c>
      <c r="Q149" s="140">
        <v>0</v>
      </c>
      <c r="R149" s="140">
        <f>Q149*H149</f>
        <v>0</v>
      </c>
      <c r="S149" s="140">
        <v>0</v>
      </c>
      <c r="T149" s="141">
        <f>S149*H149</f>
        <v>0</v>
      </c>
      <c r="AR149" s="142" t="s">
        <v>170</v>
      </c>
      <c r="AT149" s="142" t="s">
        <v>165</v>
      </c>
      <c r="AU149" s="142" t="s">
        <v>81</v>
      </c>
      <c r="AY149" s="17" t="s">
        <v>163</v>
      </c>
      <c r="BE149" s="143">
        <f>IF(N149="základní",J149,0)</f>
        <v>0</v>
      </c>
      <c r="BF149" s="143">
        <f>IF(N149="snížená",J149,0)</f>
        <v>0</v>
      </c>
      <c r="BG149" s="143">
        <f>IF(N149="zákl. přenesená",J149,0)</f>
        <v>0</v>
      </c>
      <c r="BH149" s="143">
        <f>IF(N149="sníž. přenesená",J149,0)</f>
        <v>0</v>
      </c>
      <c r="BI149" s="143">
        <f>IF(N149="nulová",J149,0)</f>
        <v>0</v>
      </c>
      <c r="BJ149" s="17" t="s">
        <v>79</v>
      </c>
      <c r="BK149" s="143">
        <f>ROUND(I149*H149,2)</f>
        <v>0</v>
      </c>
      <c r="BL149" s="17" t="s">
        <v>170</v>
      </c>
      <c r="BM149" s="142" t="s">
        <v>229</v>
      </c>
    </row>
    <row r="150" spans="2:65" s="1" customFormat="1" ht="11.25">
      <c r="B150" s="32"/>
      <c r="D150" s="144" t="s">
        <v>172</v>
      </c>
      <c r="F150" s="145" t="s">
        <v>230</v>
      </c>
      <c r="I150" s="146"/>
      <c r="L150" s="32"/>
      <c r="M150" s="147"/>
      <c r="T150" s="53"/>
      <c r="AT150" s="17" t="s">
        <v>172</v>
      </c>
      <c r="AU150" s="17" t="s">
        <v>81</v>
      </c>
    </row>
    <row r="151" spans="2:65" s="12" customFormat="1" ht="11.25">
      <c r="B151" s="150"/>
      <c r="D151" s="148" t="s">
        <v>188</v>
      </c>
      <c r="E151" s="151" t="s">
        <v>19</v>
      </c>
      <c r="F151" s="152" t="s">
        <v>231</v>
      </c>
      <c r="H151" s="153">
        <v>24.103999999999999</v>
      </c>
      <c r="I151" s="154"/>
      <c r="L151" s="150"/>
      <c r="M151" s="155"/>
      <c r="T151" s="156"/>
      <c r="AT151" s="151" t="s">
        <v>188</v>
      </c>
      <c r="AU151" s="151" t="s">
        <v>81</v>
      </c>
      <c r="AV151" s="12" t="s">
        <v>81</v>
      </c>
      <c r="AW151" s="12" t="s">
        <v>34</v>
      </c>
      <c r="AX151" s="12" t="s">
        <v>79</v>
      </c>
      <c r="AY151" s="151" t="s">
        <v>163</v>
      </c>
    </row>
    <row r="152" spans="2:65" s="1" customFormat="1" ht="49.15" customHeight="1">
      <c r="B152" s="32"/>
      <c r="C152" s="131" t="s">
        <v>232</v>
      </c>
      <c r="D152" s="131" t="s">
        <v>165</v>
      </c>
      <c r="E152" s="132" t="s">
        <v>233</v>
      </c>
      <c r="F152" s="133" t="s">
        <v>234</v>
      </c>
      <c r="G152" s="134" t="s">
        <v>185</v>
      </c>
      <c r="H152" s="135">
        <v>8.0350000000000001</v>
      </c>
      <c r="I152" s="136"/>
      <c r="J152" s="137">
        <f>ROUND(I152*H152,2)</f>
        <v>0</v>
      </c>
      <c r="K152" s="133" t="s">
        <v>192</v>
      </c>
      <c r="L152" s="32"/>
      <c r="M152" s="138" t="s">
        <v>19</v>
      </c>
      <c r="N152" s="139" t="s">
        <v>43</v>
      </c>
      <c r="P152" s="140">
        <f>O152*H152</f>
        <v>0</v>
      </c>
      <c r="Q152" s="140">
        <v>0</v>
      </c>
      <c r="R152" s="140">
        <f>Q152*H152</f>
        <v>0</v>
      </c>
      <c r="S152" s="140">
        <v>0</v>
      </c>
      <c r="T152" s="141">
        <f>S152*H152</f>
        <v>0</v>
      </c>
      <c r="AR152" s="142" t="s">
        <v>170</v>
      </c>
      <c r="AT152" s="142" t="s">
        <v>165</v>
      </c>
      <c r="AU152" s="142" t="s">
        <v>81</v>
      </c>
      <c r="AY152" s="17" t="s">
        <v>163</v>
      </c>
      <c r="BE152" s="143">
        <f>IF(N152="základní",J152,0)</f>
        <v>0</v>
      </c>
      <c r="BF152" s="143">
        <f>IF(N152="snížená",J152,0)</f>
        <v>0</v>
      </c>
      <c r="BG152" s="143">
        <f>IF(N152="zákl. přenesená",J152,0)</f>
        <v>0</v>
      </c>
      <c r="BH152" s="143">
        <f>IF(N152="sníž. přenesená",J152,0)</f>
        <v>0</v>
      </c>
      <c r="BI152" s="143">
        <f>IF(N152="nulová",J152,0)</f>
        <v>0</v>
      </c>
      <c r="BJ152" s="17" t="s">
        <v>79</v>
      </c>
      <c r="BK152" s="143">
        <f>ROUND(I152*H152,2)</f>
        <v>0</v>
      </c>
      <c r="BL152" s="17" t="s">
        <v>170</v>
      </c>
      <c r="BM152" s="142" t="s">
        <v>235</v>
      </c>
    </row>
    <row r="153" spans="2:65" s="1" customFormat="1" ht="117">
      <c r="B153" s="32"/>
      <c r="D153" s="148" t="s">
        <v>174</v>
      </c>
      <c r="F153" s="149" t="s">
        <v>236</v>
      </c>
      <c r="I153" s="146"/>
      <c r="L153" s="32"/>
      <c r="M153" s="147"/>
      <c r="T153" s="53"/>
      <c r="AT153" s="17" t="s">
        <v>174</v>
      </c>
      <c r="AU153" s="17" t="s">
        <v>81</v>
      </c>
    </row>
    <row r="154" spans="2:65" s="12" customFormat="1" ht="11.25">
      <c r="B154" s="150"/>
      <c r="D154" s="148" t="s">
        <v>188</v>
      </c>
      <c r="E154" s="151" t="s">
        <v>19</v>
      </c>
      <c r="F154" s="152" t="s">
        <v>237</v>
      </c>
      <c r="H154" s="153">
        <v>8.0350000000000001</v>
      </c>
      <c r="I154" s="154"/>
      <c r="L154" s="150"/>
      <c r="M154" s="155"/>
      <c r="T154" s="156"/>
      <c r="AT154" s="151" t="s">
        <v>188</v>
      </c>
      <c r="AU154" s="151" t="s">
        <v>81</v>
      </c>
      <c r="AV154" s="12" t="s">
        <v>81</v>
      </c>
      <c r="AW154" s="12" t="s">
        <v>34</v>
      </c>
      <c r="AX154" s="12" t="s">
        <v>79</v>
      </c>
      <c r="AY154" s="151" t="s">
        <v>163</v>
      </c>
    </row>
    <row r="155" spans="2:65" s="1" customFormat="1" ht="49.15" customHeight="1">
      <c r="B155" s="32"/>
      <c r="C155" s="131" t="s">
        <v>8</v>
      </c>
      <c r="D155" s="131" t="s">
        <v>165</v>
      </c>
      <c r="E155" s="132" t="s">
        <v>238</v>
      </c>
      <c r="F155" s="133" t="s">
        <v>239</v>
      </c>
      <c r="G155" s="134" t="s">
        <v>185</v>
      </c>
      <c r="H155" s="135">
        <v>254.29599999999999</v>
      </c>
      <c r="I155" s="136"/>
      <c r="J155" s="137">
        <f>ROUND(I155*H155,2)</f>
        <v>0</v>
      </c>
      <c r="K155" s="133" t="s">
        <v>169</v>
      </c>
      <c r="L155" s="32"/>
      <c r="M155" s="138" t="s">
        <v>19</v>
      </c>
      <c r="N155" s="139" t="s">
        <v>43</v>
      </c>
      <c r="P155" s="140">
        <f>O155*H155</f>
        <v>0</v>
      </c>
      <c r="Q155" s="140">
        <v>0</v>
      </c>
      <c r="R155" s="140">
        <f>Q155*H155</f>
        <v>0</v>
      </c>
      <c r="S155" s="140">
        <v>0</v>
      </c>
      <c r="T155" s="141">
        <f>S155*H155</f>
        <v>0</v>
      </c>
      <c r="AR155" s="142" t="s">
        <v>170</v>
      </c>
      <c r="AT155" s="142" t="s">
        <v>165</v>
      </c>
      <c r="AU155" s="142" t="s">
        <v>81</v>
      </c>
      <c r="AY155" s="17" t="s">
        <v>163</v>
      </c>
      <c r="BE155" s="143">
        <f>IF(N155="základní",J155,0)</f>
        <v>0</v>
      </c>
      <c r="BF155" s="143">
        <f>IF(N155="snížená",J155,0)</f>
        <v>0</v>
      </c>
      <c r="BG155" s="143">
        <f>IF(N155="zákl. přenesená",J155,0)</f>
        <v>0</v>
      </c>
      <c r="BH155" s="143">
        <f>IF(N155="sníž. přenesená",J155,0)</f>
        <v>0</v>
      </c>
      <c r="BI155" s="143">
        <f>IF(N155="nulová",J155,0)</f>
        <v>0</v>
      </c>
      <c r="BJ155" s="17" t="s">
        <v>79</v>
      </c>
      <c r="BK155" s="143">
        <f>ROUND(I155*H155,2)</f>
        <v>0</v>
      </c>
      <c r="BL155" s="17" t="s">
        <v>170</v>
      </c>
      <c r="BM155" s="142" t="s">
        <v>240</v>
      </c>
    </row>
    <row r="156" spans="2:65" s="1" customFormat="1" ht="11.25">
      <c r="B156" s="32"/>
      <c r="D156" s="144" t="s">
        <v>172</v>
      </c>
      <c r="F156" s="145" t="s">
        <v>241</v>
      </c>
      <c r="I156" s="146"/>
      <c r="L156" s="32"/>
      <c r="M156" s="147"/>
      <c r="T156" s="53"/>
      <c r="AT156" s="17" t="s">
        <v>172</v>
      </c>
      <c r="AU156" s="17" t="s">
        <v>81</v>
      </c>
    </row>
    <row r="157" spans="2:65" s="12" customFormat="1" ht="11.25">
      <c r="B157" s="150"/>
      <c r="D157" s="148" t="s">
        <v>188</v>
      </c>
      <c r="E157" s="151" t="s">
        <v>19</v>
      </c>
      <c r="F157" s="152" t="s">
        <v>242</v>
      </c>
      <c r="H157" s="153">
        <v>57.276000000000003</v>
      </c>
      <c r="I157" s="154"/>
      <c r="L157" s="150"/>
      <c r="M157" s="155"/>
      <c r="T157" s="156"/>
      <c r="AT157" s="151" t="s">
        <v>188</v>
      </c>
      <c r="AU157" s="151" t="s">
        <v>81</v>
      </c>
      <c r="AV157" s="12" t="s">
        <v>81</v>
      </c>
      <c r="AW157" s="12" t="s">
        <v>34</v>
      </c>
      <c r="AX157" s="12" t="s">
        <v>72</v>
      </c>
      <c r="AY157" s="151" t="s">
        <v>163</v>
      </c>
    </row>
    <row r="158" spans="2:65" s="12" customFormat="1" ht="22.5">
      <c r="B158" s="150"/>
      <c r="D158" s="148" t="s">
        <v>188</v>
      </c>
      <c r="E158" s="151" t="s">
        <v>19</v>
      </c>
      <c r="F158" s="152" t="s">
        <v>243</v>
      </c>
      <c r="H158" s="153">
        <v>197.02</v>
      </c>
      <c r="I158" s="154"/>
      <c r="L158" s="150"/>
      <c r="M158" s="155"/>
      <c r="T158" s="156"/>
      <c r="AT158" s="151" t="s">
        <v>188</v>
      </c>
      <c r="AU158" s="151" t="s">
        <v>81</v>
      </c>
      <c r="AV158" s="12" t="s">
        <v>81</v>
      </c>
      <c r="AW158" s="12" t="s">
        <v>34</v>
      </c>
      <c r="AX158" s="12" t="s">
        <v>72</v>
      </c>
      <c r="AY158" s="151" t="s">
        <v>163</v>
      </c>
    </row>
    <row r="159" spans="2:65" s="13" customFormat="1" ht="11.25">
      <c r="B159" s="157"/>
      <c r="D159" s="148" t="s">
        <v>188</v>
      </c>
      <c r="E159" s="158" t="s">
        <v>19</v>
      </c>
      <c r="F159" s="159" t="s">
        <v>244</v>
      </c>
      <c r="H159" s="160">
        <v>254.29600000000002</v>
      </c>
      <c r="I159" s="161"/>
      <c r="L159" s="157"/>
      <c r="M159" s="162"/>
      <c r="T159" s="163"/>
      <c r="AT159" s="158" t="s">
        <v>188</v>
      </c>
      <c r="AU159" s="158" t="s">
        <v>81</v>
      </c>
      <c r="AV159" s="13" t="s">
        <v>170</v>
      </c>
      <c r="AW159" s="13" t="s">
        <v>34</v>
      </c>
      <c r="AX159" s="13" t="s">
        <v>79</v>
      </c>
      <c r="AY159" s="158" t="s">
        <v>163</v>
      </c>
    </row>
    <row r="160" spans="2:65" s="1" customFormat="1" ht="49.15" customHeight="1">
      <c r="B160" s="32"/>
      <c r="C160" s="131" t="s">
        <v>245</v>
      </c>
      <c r="D160" s="131" t="s">
        <v>165</v>
      </c>
      <c r="E160" s="132" t="s">
        <v>246</v>
      </c>
      <c r="F160" s="133" t="s">
        <v>247</v>
      </c>
      <c r="G160" s="134" t="s">
        <v>185</v>
      </c>
      <c r="H160" s="135">
        <v>84.765000000000001</v>
      </c>
      <c r="I160" s="136"/>
      <c r="J160" s="137">
        <f>ROUND(I160*H160,2)</f>
        <v>0</v>
      </c>
      <c r="K160" s="133" t="s">
        <v>192</v>
      </c>
      <c r="L160" s="32"/>
      <c r="M160" s="138" t="s">
        <v>19</v>
      </c>
      <c r="N160" s="139" t="s">
        <v>43</v>
      </c>
      <c r="P160" s="140">
        <f>O160*H160</f>
        <v>0</v>
      </c>
      <c r="Q160" s="140">
        <v>0</v>
      </c>
      <c r="R160" s="140">
        <f>Q160*H160</f>
        <v>0</v>
      </c>
      <c r="S160" s="140">
        <v>0</v>
      </c>
      <c r="T160" s="141">
        <f>S160*H160</f>
        <v>0</v>
      </c>
      <c r="AR160" s="142" t="s">
        <v>170</v>
      </c>
      <c r="AT160" s="142" t="s">
        <v>165</v>
      </c>
      <c r="AU160" s="142" t="s">
        <v>81</v>
      </c>
      <c r="AY160" s="17" t="s">
        <v>163</v>
      </c>
      <c r="BE160" s="143">
        <f>IF(N160="základní",J160,0)</f>
        <v>0</v>
      </c>
      <c r="BF160" s="143">
        <f>IF(N160="snížená",J160,0)</f>
        <v>0</v>
      </c>
      <c r="BG160" s="143">
        <f>IF(N160="zákl. přenesená",J160,0)</f>
        <v>0</v>
      </c>
      <c r="BH160" s="143">
        <f>IF(N160="sníž. přenesená",J160,0)</f>
        <v>0</v>
      </c>
      <c r="BI160" s="143">
        <f>IF(N160="nulová",J160,0)</f>
        <v>0</v>
      </c>
      <c r="BJ160" s="17" t="s">
        <v>79</v>
      </c>
      <c r="BK160" s="143">
        <f>ROUND(I160*H160,2)</f>
        <v>0</v>
      </c>
      <c r="BL160" s="17" t="s">
        <v>170</v>
      </c>
      <c r="BM160" s="142" t="s">
        <v>248</v>
      </c>
    </row>
    <row r="161" spans="2:65" s="1" customFormat="1" ht="243.75">
      <c r="B161" s="32"/>
      <c r="D161" s="148" t="s">
        <v>174</v>
      </c>
      <c r="F161" s="149" t="s">
        <v>249</v>
      </c>
      <c r="I161" s="146"/>
      <c r="L161" s="32"/>
      <c r="M161" s="147"/>
      <c r="T161" s="53"/>
      <c r="AT161" s="17" t="s">
        <v>174</v>
      </c>
      <c r="AU161" s="17" t="s">
        <v>81</v>
      </c>
    </row>
    <row r="162" spans="2:65" s="12" customFormat="1" ht="11.25">
      <c r="B162" s="150"/>
      <c r="D162" s="148" t="s">
        <v>188</v>
      </c>
      <c r="E162" s="151" t="s">
        <v>19</v>
      </c>
      <c r="F162" s="152" t="s">
        <v>250</v>
      </c>
      <c r="H162" s="153">
        <v>84.765000000000001</v>
      </c>
      <c r="I162" s="154"/>
      <c r="L162" s="150"/>
      <c r="M162" s="155"/>
      <c r="T162" s="156"/>
      <c r="AT162" s="151" t="s">
        <v>188</v>
      </c>
      <c r="AU162" s="151" t="s">
        <v>81</v>
      </c>
      <c r="AV162" s="12" t="s">
        <v>81</v>
      </c>
      <c r="AW162" s="12" t="s">
        <v>34</v>
      </c>
      <c r="AX162" s="12" t="s">
        <v>79</v>
      </c>
      <c r="AY162" s="151" t="s">
        <v>163</v>
      </c>
    </row>
    <row r="163" spans="2:65" s="1" customFormat="1" ht="24.2" customHeight="1">
      <c r="B163" s="32"/>
      <c r="C163" s="131" t="s">
        <v>251</v>
      </c>
      <c r="D163" s="131" t="s">
        <v>165</v>
      </c>
      <c r="E163" s="132" t="s">
        <v>252</v>
      </c>
      <c r="F163" s="133" t="s">
        <v>253</v>
      </c>
      <c r="G163" s="134" t="s">
        <v>254</v>
      </c>
      <c r="H163" s="135">
        <v>570</v>
      </c>
      <c r="I163" s="136"/>
      <c r="J163" s="137">
        <f>ROUND(I163*H163,2)</f>
        <v>0</v>
      </c>
      <c r="K163" s="133" t="s">
        <v>192</v>
      </c>
      <c r="L163" s="32"/>
      <c r="M163" s="138" t="s">
        <v>19</v>
      </c>
      <c r="N163" s="139" t="s">
        <v>43</v>
      </c>
      <c r="P163" s="140">
        <f>O163*H163</f>
        <v>0</v>
      </c>
      <c r="Q163" s="140">
        <v>0</v>
      </c>
      <c r="R163" s="140">
        <f>Q163*H163</f>
        <v>0</v>
      </c>
      <c r="S163" s="140">
        <v>0</v>
      </c>
      <c r="T163" s="141">
        <f>S163*H163</f>
        <v>0</v>
      </c>
      <c r="AR163" s="142" t="s">
        <v>170</v>
      </c>
      <c r="AT163" s="142" t="s">
        <v>165</v>
      </c>
      <c r="AU163" s="142" t="s">
        <v>81</v>
      </c>
      <c r="AY163" s="17" t="s">
        <v>163</v>
      </c>
      <c r="BE163" s="143">
        <f>IF(N163="základní",J163,0)</f>
        <v>0</v>
      </c>
      <c r="BF163" s="143">
        <f>IF(N163="snížená",J163,0)</f>
        <v>0</v>
      </c>
      <c r="BG163" s="143">
        <f>IF(N163="zákl. přenesená",J163,0)</f>
        <v>0</v>
      </c>
      <c r="BH163" s="143">
        <f>IF(N163="sníž. přenesená",J163,0)</f>
        <v>0</v>
      </c>
      <c r="BI163" s="143">
        <f>IF(N163="nulová",J163,0)</f>
        <v>0</v>
      </c>
      <c r="BJ163" s="17" t="s">
        <v>79</v>
      </c>
      <c r="BK163" s="143">
        <f>ROUND(I163*H163,2)</f>
        <v>0</v>
      </c>
      <c r="BL163" s="17" t="s">
        <v>170</v>
      </c>
      <c r="BM163" s="142" t="s">
        <v>255</v>
      </c>
    </row>
    <row r="164" spans="2:65" s="12" customFormat="1" ht="11.25">
      <c r="B164" s="150"/>
      <c r="D164" s="148" t="s">
        <v>188</v>
      </c>
      <c r="E164" s="151" t="s">
        <v>19</v>
      </c>
      <c r="F164" s="152" t="s">
        <v>256</v>
      </c>
      <c r="H164" s="153">
        <v>570</v>
      </c>
      <c r="I164" s="154"/>
      <c r="L164" s="150"/>
      <c r="M164" s="155"/>
      <c r="T164" s="156"/>
      <c r="AT164" s="151" t="s">
        <v>188</v>
      </c>
      <c r="AU164" s="151" t="s">
        <v>81</v>
      </c>
      <c r="AV164" s="12" t="s">
        <v>81</v>
      </c>
      <c r="AW164" s="12" t="s">
        <v>34</v>
      </c>
      <c r="AX164" s="12" t="s">
        <v>79</v>
      </c>
      <c r="AY164" s="151" t="s">
        <v>163</v>
      </c>
    </row>
    <row r="165" spans="2:65" s="1" customFormat="1" ht="37.9" customHeight="1">
      <c r="B165" s="32"/>
      <c r="C165" s="131" t="s">
        <v>257</v>
      </c>
      <c r="D165" s="131" t="s">
        <v>165</v>
      </c>
      <c r="E165" s="132" t="s">
        <v>258</v>
      </c>
      <c r="F165" s="133" t="s">
        <v>259</v>
      </c>
      <c r="G165" s="134" t="s">
        <v>260</v>
      </c>
      <c r="H165" s="135">
        <v>492.84</v>
      </c>
      <c r="I165" s="136"/>
      <c r="J165" s="137">
        <f>ROUND(I165*H165,2)</f>
        <v>0</v>
      </c>
      <c r="K165" s="133" t="s">
        <v>169</v>
      </c>
      <c r="L165" s="32"/>
      <c r="M165" s="138" t="s">
        <v>19</v>
      </c>
      <c r="N165" s="139" t="s">
        <v>43</v>
      </c>
      <c r="P165" s="140">
        <f>O165*H165</f>
        <v>0</v>
      </c>
      <c r="Q165" s="140">
        <v>1.4999999999999999E-4</v>
      </c>
      <c r="R165" s="140">
        <f>Q165*H165</f>
        <v>7.3925999999999992E-2</v>
      </c>
      <c r="S165" s="140">
        <v>0</v>
      </c>
      <c r="T165" s="141">
        <f>S165*H165</f>
        <v>0</v>
      </c>
      <c r="AR165" s="142" t="s">
        <v>170</v>
      </c>
      <c r="AT165" s="142" t="s">
        <v>165</v>
      </c>
      <c r="AU165" s="142" t="s">
        <v>81</v>
      </c>
      <c r="AY165" s="17" t="s">
        <v>163</v>
      </c>
      <c r="BE165" s="143">
        <f>IF(N165="základní",J165,0)</f>
        <v>0</v>
      </c>
      <c r="BF165" s="143">
        <f>IF(N165="snížená",J165,0)</f>
        <v>0</v>
      </c>
      <c r="BG165" s="143">
        <f>IF(N165="zákl. přenesená",J165,0)</f>
        <v>0</v>
      </c>
      <c r="BH165" s="143">
        <f>IF(N165="sníž. přenesená",J165,0)</f>
        <v>0</v>
      </c>
      <c r="BI165" s="143">
        <f>IF(N165="nulová",J165,0)</f>
        <v>0</v>
      </c>
      <c r="BJ165" s="17" t="s">
        <v>79</v>
      </c>
      <c r="BK165" s="143">
        <f>ROUND(I165*H165,2)</f>
        <v>0</v>
      </c>
      <c r="BL165" s="17" t="s">
        <v>170</v>
      </c>
      <c r="BM165" s="142" t="s">
        <v>261</v>
      </c>
    </row>
    <row r="166" spans="2:65" s="1" customFormat="1" ht="11.25">
      <c r="B166" s="32"/>
      <c r="D166" s="144" t="s">
        <v>172</v>
      </c>
      <c r="F166" s="145" t="s">
        <v>262</v>
      </c>
      <c r="I166" s="146"/>
      <c r="L166" s="32"/>
      <c r="M166" s="147"/>
      <c r="T166" s="53"/>
      <c r="AT166" s="17" t="s">
        <v>172</v>
      </c>
      <c r="AU166" s="17" t="s">
        <v>81</v>
      </c>
    </row>
    <row r="167" spans="2:65" s="1" customFormat="1" ht="107.25">
      <c r="B167" s="32"/>
      <c r="D167" s="148" t="s">
        <v>174</v>
      </c>
      <c r="F167" s="149" t="s">
        <v>263</v>
      </c>
      <c r="I167" s="146"/>
      <c r="L167" s="32"/>
      <c r="M167" s="147"/>
      <c r="T167" s="53"/>
      <c r="AT167" s="17" t="s">
        <v>174</v>
      </c>
      <c r="AU167" s="17" t="s">
        <v>81</v>
      </c>
    </row>
    <row r="168" spans="2:65" s="12" customFormat="1" ht="11.25">
      <c r="B168" s="150"/>
      <c r="D168" s="148" t="s">
        <v>188</v>
      </c>
      <c r="E168" s="151" t="s">
        <v>19</v>
      </c>
      <c r="F168" s="152" t="s">
        <v>264</v>
      </c>
      <c r="H168" s="153">
        <v>492.84</v>
      </c>
      <c r="I168" s="154"/>
      <c r="L168" s="150"/>
      <c r="M168" s="155"/>
      <c r="T168" s="156"/>
      <c r="AT168" s="151" t="s">
        <v>188</v>
      </c>
      <c r="AU168" s="151" t="s">
        <v>81</v>
      </c>
      <c r="AV168" s="12" t="s">
        <v>81</v>
      </c>
      <c r="AW168" s="12" t="s">
        <v>34</v>
      </c>
      <c r="AX168" s="12" t="s">
        <v>79</v>
      </c>
      <c r="AY168" s="151" t="s">
        <v>163</v>
      </c>
    </row>
    <row r="169" spans="2:65" s="1" customFormat="1" ht="37.9" customHeight="1">
      <c r="B169" s="32"/>
      <c r="C169" s="131" t="s">
        <v>265</v>
      </c>
      <c r="D169" s="131" t="s">
        <v>165</v>
      </c>
      <c r="E169" s="132" t="s">
        <v>266</v>
      </c>
      <c r="F169" s="133" t="s">
        <v>267</v>
      </c>
      <c r="G169" s="134" t="s">
        <v>260</v>
      </c>
      <c r="H169" s="135">
        <v>492.84</v>
      </c>
      <c r="I169" s="136"/>
      <c r="J169" s="137">
        <f>ROUND(I169*H169,2)</f>
        <v>0</v>
      </c>
      <c r="K169" s="133" t="s">
        <v>169</v>
      </c>
      <c r="L169" s="32"/>
      <c r="M169" s="138" t="s">
        <v>19</v>
      </c>
      <c r="N169" s="139" t="s">
        <v>43</v>
      </c>
      <c r="P169" s="140">
        <f>O169*H169</f>
        <v>0</v>
      </c>
      <c r="Q169" s="140">
        <v>0</v>
      </c>
      <c r="R169" s="140">
        <f>Q169*H169</f>
        <v>0</v>
      </c>
      <c r="S169" s="140">
        <v>0</v>
      </c>
      <c r="T169" s="141">
        <f>S169*H169</f>
        <v>0</v>
      </c>
      <c r="AR169" s="142" t="s">
        <v>170</v>
      </c>
      <c r="AT169" s="142" t="s">
        <v>165</v>
      </c>
      <c r="AU169" s="142" t="s">
        <v>81</v>
      </c>
      <c r="AY169" s="17" t="s">
        <v>163</v>
      </c>
      <c r="BE169" s="143">
        <f>IF(N169="základní",J169,0)</f>
        <v>0</v>
      </c>
      <c r="BF169" s="143">
        <f>IF(N169="snížená",J169,0)</f>
        <v>0</v>
      </c>
      <c r="BG169" s="143">
        <f>IF(N169="zákl. přenesená",J169,0)</f>
        <v>0</v>
      </c>
      <c r="BH169" s="143">
        <f>IF(N169="sníž. přenesená",J169,0)</f>
        <v>0</v>
      </c>
      <c r="BI169" s="143">
        <f>IF(N169="nulová",J169,0)</f>
        <v>0</v>
      </c>
      <c r="BJ169" s="17" t="s">
        <v>79</v>
      </c>
      <c r="BK169" s="143">
        <f>ROUND(I169*H169,2)</f>
        <v>0</v>
      </c>
      <c r="BL169" s="17" t="s">
        <v>170</v>
      </c>
      <c r="BM169" s="142" t="s">
        <v>268</v>
      </c>
    </row>
    <row r="170" spans="2:65" s="1" customFormat="1" ht="11.25">
      <c r="B170" s="32"/>
      <c r="D170" s="144" t="s">
        <v>172</v>
      </c>
      <c r="F170" s="145" t="s">
        <v>269</v>
      </c>
      <c r="I170" s="146"/>
      <c r="L170" s="32"/>
      <c r="M170" s="147"/>
      <c r="T170" s="53"/>
      <c r="AT170" s="17" t="s">
        <v>172</v>
      </c>
      <c r="AU170" s="17" t="s">
        <v>81</v>
      </c>
    </row>
    <row r="171" spans="2:65" s="1" customFormat="1" ht="107.25">
      <c r="B171" s="32"/>
      <c r="D171" s="148" t="s">
        <v>174</v>
      </c>
      <c r="F171" s="149" t="s">
        <v>263</v>
      </c>
      <c r="I171" s="146"/>
      <c r="L171" s="32"/>
      <c r="M171" s="147"/>
      <c r="T171" s="53"/>
      <c r="AT171" s="17" t="s">
        <v>174</v>
      </c>
      <c r="AU171" s="17" t="s">
        <v>81</v>
      </c>
    </row>
    <row r="172" spans="2:65" s="12" customFormat="1" ht="11.25">
      <c r="B172" s="150"/>
      <c r="D172" s="148" t="s">
        <v>188</v>
      </c>
      <c r="E172" s="151" t="s">
        <v>19</v>
      </c>
      <c r="F172" s="152" t="s">
        <v>264</v>
      </c>
      <c r="H172" s="153">
        <v>492.84</v>
      </c>
      <c r="I172" s="154"/>
      <c r="L172" s="150"/>
      <c r="M172" s="155"/>
      <c r="T172" s="156"/>
      <c r="AT172" s="151" t="s">
        <v>188</v>
      </c>
      <c r="AU172" s="151" t="s">
        <v>81</v>
      </c>
      <c r="AV172" s="12" t="s">
        <v>81</v>
      </c>
      <c r="AW172" s="12" t="s">
        <v>34</v>
      </c>
      <c r="AX172" s="12" t="s">
        <v>79</v>
      </c>
      <c r="AY172" s="151" t="s">
        <v>163</v>
      </c>
    </row>
    <row r="173" spans="2:65" s="1" customFormat="1" ht="24.2" customHeight="1">
      <c r="B173" s="32"/>
      <c r="C173" s="164" t="s">
        <v>270</v>
      </c>
      <c r="D173" s="164" t="s">
        <v>271</v>
      </c>
      <c r="E173" s="165" t="s">
        <v>272</v>
      </c>
      <c r="F173" s="166" t="s">
        <v>273</v>
      </c>
      <c r="G173" s="167" t="s">
        <v>274</v>
      </c>
      <c r="H173" s="168">
        <v>76.637</v>
      </c>
      <c r="I173" s="169"/>
      <c r="J173" s="170">
        <f>ROUND(I173*H173,2)</f>
        <v>0</v>
      </c>
      <c r="K173" s="166" t="s">
        <v>192</v>
      </c>
      <c r="L173" s="171"/>
      <c r="M173" s="172" t="s">
        <v>19</v>
      </c>
      <c r="N173" s="173" t="s">
        <v>43</v>
      </c>
      <c r="P173" s="140">
        <f>O173*H173</f>
        <v>0</v>
      </c>
      <c r="Q173" s="140">
        <v>0</v>
      </c>
      <c r="R173" s="140">
        <f>Q173*H173</f>
        <v>0</v>
      </c>
      <c r="S173" s="140">
        <v>0</v>
      </c>
      <c r="T173" s="141">
        <f>S173*H173</f>
        <v>0</v>
      </c>
      <c r="AR173" s="142" t="s">
        <v>214</v>
      </c>
      <c r="AT173" s="142" t="s">
        <v>271</v>
      </c>
      <c r="AU173" s="142" t="s">
        <v>81</v>
      </c>
      <c r="AY173" s="17" t="s">
        <v>163</v>
      </c>
      <c r="BE173" s="143">
        <f>IF(N173="základní",J173,0)</f>
        <v>0</v>
      </c>
      <c r="BF173" s="143">
        <f>IF(N173="snížená",J173,0)</f>
        <v>0</v>
      </c>
      <c r="BG173" s="143">
        <f>IF(N173="zákl. přenesená",J173,0)</f>
        <v>0</v>
      </c>
      <c r="BH173" s="143">
        <f>IF(N173="sníž. přenesená",J173,0)</f>
        <v>0</v>
      </c>
      <c r="BI173" s="143">
        <f>IF(N173="nulová",J173,0)</f>
        <v>0</v>
      </c>
      <c r="BJ173" s="17" t="s">
        <v>79</v>
      </c>
      <c r="BK173" s="143">
        <f>ROUND(I173*H173,2)</f>
        <v>0</v>
      </c>
      <c r="BL173" s="17" t="s">
        <v>170</v>
      </c>
      <c r="BM173" s="142" t="s">
        <v>275</v>
      </c>
    </row>
    <row r="174" spans="2:65" s="1" customFormat="1" ht="19.5">
      <c r="B174" s="32"/>
      <c r="D174" s="148" t="s">
        <v>276</v>
      </c>
      <c r="F174" s="149" t="s">
        <v>277</v>
      </c>
      <c r="I174" s="146"/>
      <c r="L174" s="32"/>
      <c r="M174" s="147"/>
      <c r="T174" s="53"/>
      <c r="AT174" s="17" t="s">
        <v>276</v>
      </c>
      <c r="AU174" s="17" t="s">
        <v>81</v>
      </c>
    </row>
    <row r="175" spans="2:65" s="12" customFormat="1" ht="11.25">
      <c r="B175" s="150"/>
      <c r="D175" s="148" t="s">
        <v>188</v>
      </c>
      <c r="E175" s="151" t="s">
        <v>19</v>
      </c>
      <c r="F175" s="152" t="s">
        <v>278</v>
      </c>
      <c r="H175" s="153">
        <v>76.637</v>
      </c>
      <c r="I175" s="154"/>
      <c r="L175" s="150"/>
      <c r="M175" s="155"/>
      <c r="T175" s="156"/>
      <c r="AT175" s="151" t="s">
        <v>188</v>
      </c>
      <c r="AU175" s="151" t="s">
        <v>81</v>
      </c>
      <c r="AV175" s="12" t="s">
        <v>81</v>
      </c>
      <c r="AW175" s="12" t="s">
        <v>34</v>
      </c>
      <c r="AX175" s="12" t="s">
        <v>79</v>
      </c>
      <c r="AY175" s="151" t="s">
        <v>163</v>
      </c>
    </row>
    <row r="176" spans="2:65" s="1" customFormat="1" ht="37.9" customHeight="1">
      <c r="B176" s="32"/>
      <c r="C176" s="131" t="s">
        <v>279</v>
      </c>
      <c r="D176" s="131" t="s">
        <v>165</v>
      </c>
      <c r="E176" s="132" t="s">
        <v>280</v>
      </c>
      <c r="F176" s="133" t="s">
        <v>281</v>
      </c>
      <c r="G176" s="134" t="s">
        <v>260</v>
      </c>
      <c r="H176" s="135">
        <v>492.84</v>
      </c>
      <c r="I176" s="136"/>
      <c r="J176" s="137">
        <f>ROUND(I176*H176,2)</f>
        <v>0</v>
      </c>
      <c r="K176" s="133" t="s">
        <v>169</v>
      </c>
      <c r="L176" s="32"/>
      <c r="M176" s="138" t="s">
        <v>19</v>
      </c>
      <c r="N176" s="139" t="s">
        <v>43</v>
      </c>
      <c r="P176" s="140">
        <f>O176*H176</f>
        <v>0</v>
      </c>
      <c r="Q176" s="140">
        <v>0</v>
      </c>
      <c r="R176" s="140">
        <f>Q176*H176</f>
        <v>0</v>
      </c>
      <c r="S176" s="140">
        <v>0</v>
      </c>
      <c r="T176" s="141">
        <f>S176*H176</f>
        <v>0</v>
      </c>
      <c r="AR176" s="142" t="s">
        <v>170</v>
      </c>
      <c r="AT176" s="142" t="s">
        <v>165</v>
      </c>
      <c r="AU176" s="142" t="s">
        <v>81</v>
      </c>
      <c r="AY176" s="17" t="s">
        <v>163</v>
      </c>
      <c r="BE176" s="143">
        <f>IF(N176="základní",J176,0)</f>
        <v>0</v>
      </c>
      <c r="BF176" s="143">
        <f>IF(N176="snížená",J176,0)</f>
        <v>0</v>
      </c>
      <c r="BG176" s="143">
        <f>IF(N176="zákl. přenesená",J176,0)</f>
        <v>0</v>
      </c>
      <c r="BH176" s="143">
        <f>IF(N176="sníž. přenesená",J176,0)</f>
        <v>0</v>
      </c>
      <c r="BI176" s="143">
        <f>IF(N176="nulová",J176,0)</f>
        <v>0</v>
      </c>
      <c r="BJ176" s="17" t="s">
        <v>79</v>
      </c>
      <c r="BK176" s="143">
        <f>ROUND(I176*H176,2)</f>
        <v>0</v>
      </c>
      <c r="BL176" s="17" t="s">
        <v>170</v>
      </c>
      <c r="BM176" s="142" t="s">
        <v>282</v>
      </c>
    </row>
    <row r="177" spans="2:65" s="1" customFormat="1" ht="11.25">
      <c r="B177" s="32"/>
      <c r="D177" s="144" t="s">
        <v>172</v>
      </c>
      <c r="F177" s="145" t="s">
        <v>283</v>
      </c>
      <c r="I177" s="146"/>
      <c r="L177" s="32"/>
      <c r="M177" s="147"/>
      <c r="T177" s="53"/>
      <c r="AT177" s="17" t="s">
        <v>172</v>
      </c>
      <c r="AU177" s="17" t="s">
        <v>81</v>
      </c>
    </row>
    <row r="178" spans="2:65" s="1" customFormat="1" ht="68.25">
      <c r="B178" s="32"/>
      <c r="D178" s="148" t="s">
        <v>174</v>
      </c>
      <c r="F178" s="149" t="s">
        <v>284</v>
      </c>
      <c r="I178" s="146"/>
      <c r="L178" s="32"/>
      <c r="M178" s="147"/>
      <c r="T178" s="53"/>
      <c r="AT178" s="17" t="s">
        <v>174</v>
      </c>
      <c r="AU178" s="17" t="s">
        <v>81</v>
      </c>
    </row>
    <row r="179" spans="2:65" s="12" customFormat="1" ht="11.25">
      <c r="B179" s="150"/>
      <c r="D179" s="148" t="s">
        <v>188</v>
      </c>
      <c r="E179" s="151" t="s">
        <v>19</v>
      </c>
      <c r="F179" s="152" t="s">
        <v>264</v>
      </c>
      <c r="H179" s="153">
        <v>492.84</v>
      </c>
      <c r="I179" s="154"/>
      <c r="L179" s="150"/>
      <c r="M179" s="155"/>
      <c r="T179" s="156"/>
      <c r="AT179" s="151" t="s">
        <v>188</v>
      </c>
      <c r="AU179" s="151" t="s">
        <v>81</v>
      </c>
      <c r="AV179" s="12" t="s">
        <v>81</v>
      </c>
      <c r="AW179" s="12" t="s">
        <v>34</v>
      </c>
      <c r="AX179" s="12" t="s">
        <v>79</v>
      </c>
      <c r="AY179" s="151" t="s">
        <v>163</v>
      </c>
    </row>
    <row r="180" spans="2:65" s="1" customFormat="1" ht="37.9" customHeight="1">
      <c r="B180" s="32"/>
      <c r="C180" s="131" t="s">
        <v>285</v>
      </c>
      <c r="D180" s="131" t="s">
        <v>165</v>
      </c>
      <c r="E180" s="132" t="s">
        <v>286</v>
      </c>
      <c r="F180" s="133" t="s">
        <v>287</v>
      </c>
      <c r="G180" s="134" t="s">
        <v>274</v>
      </c>
      <c r="H180" s="135">
        <v>5.9580000000000002</v>
      </c>
      <c r="I180" s="136"/>
      <c r="J180" s="137">
        <f>ROUND(I180*H180,2)</f>
        <v>0</v>
      </c>
      <c r="K180" s="133" t="s">
        <v>169</v>
      </c>
      <c r="L180" s="32"/>
      <c r="M180" s="138" t="s">
        <v>19</v>
      </c>
      <c r="N180" s="139" t="s">
        <v>43</v>
      </c>
      <c r="P180" s="140">
        <f>O180*H180</f>
        <v>0</v>
      </c>
      <c r="Q180" s="140">
        <v>5.77E-3</v>
      </c>
      <c r="R180" s="140">
        <f>Q180*H180</f>
        <v>3.4377659999999997E-2</v>
      </c>
      <c r="S180" s="140">
        <v>0</v>
      </c>
      <c r="T180" s="141">
        <f>S180*H180</f>
        <v>0</v>
      </c>
      <c r="AR180" s="142" t="s">
        <v>170</v>
      </c>
      <c r="AT180" s="142" t="s">
        <v>165</v>
      </c>
      <c r="AU180" s="142" t="s">
        <v>81</v>
      </c>
      <c r="AY180" s="17" t="s">
        <v>163</v>
      </c>
      <c r="BE180" s="143">
        <f>IF(N180="základní",J180,0)</f>
        <v>0</v>
      </c>
      <c r="BF180" s="143">
        <f>IF(N180="snížená",J180,0)</f>
        <v>0</v>
      </c>
      <c r="BG180" s="143">
        <f>IF(N180="zákl. přenesená",J180,0)</f>
        <v>0</v>
      </c>
      <c r="BH180" s="143">
        <f>IF(N180="sníž. přenesená",J180,0)</f>
        <v>0</v>
      </c>
      <c r="BI180" s="143">
        <f>IF(N180="nulová",J180,0)</f>
        <v>0</v>
      </c>
      <c r="BJ180" s="17" t="s">
        <v>79</v>
      </c>
      <c r="BK180" s="143">
        <f>ROUND(I180*H180,2)</f>
        <v>0</v>
      </c>
      <c r="BL180" s="17" t="s">
        <v>170</v>
      </c>
      <c r="BM180" s="142" t="s">
        <v>288</v>
      </c>
    </row>
    <row r="181" spans="2:65" s="1" customFormat="1" ht="11.25">
      <c r="B181" s="32"/>
      <c r="D181" s="144" t="s">
        <v>172</v>
      </c>
      <c r="F181" s="145" t="s">
        <v>289</v>
      </c>
      <c r="I181" s="146"/>
      <c r="L181" s="32"/>
      <c r="M181" s="147"/>
      <c r="T181" s="53"/>
      <c r="AT181" s="17" t="s">
        <v>172</v>
      </c>
      <c r="AU181" s="17" t="s">
        <v>81</v>
      </c>
    </row>
    <row r="182" spans="2:65" s="1" customFormat="1" ht="97.5">
      <c r="B182" s="32"/>
      <c r="D182" s="148" t="s">
        <v>174</v>
      </c>
      <c r="F182" s="149" t="s">
        <v>290</v>
      </c>
      <c r="I182" s="146"/>
      <c r="L182" s="32"/>
      <c r="M182" s="147"/>
      <c r="T182" s="53"/>
      <c r="AT182" s="17" t="s">
        <v>174</v>
      </c>
      <c r="AU182" s="17" t="s">
        <v>81</v>
      </c>
    </row>
    <row r="183" spans="2:65" s="12" customFormat="1" ht="11.25">
      <c r="B183" s="150"/>
      <c r="D183" s="148" t="s">
        <v>188</v>
      </c>
      <c r="E183" s="151" t="s">
        <v>19</v>
      </c>
      <c r="F183" s="152" t="s">
        <v>291</v>
      </c>
      <c r="H183" s="153">
        <v>5.9580000000000002</v>
      </c>
      <c r="I183" s="154"/>
      <c r="L183" s="150"/>
      <c r="M183" s="155"/>
      <c r="T183" s="156"/>
      <c r="AT183" s="151" t="s">
        <v>188</v>
      </c>
      <c r="AU183" s="151" t="s">
        <v>81</v>
      </c>
      <c r="AV183" s="12" t="s">
        <v>81</v>
      </c>
      <c r="AW183" s="12" t="s">
        <v>34</v>
      </c>
      <c r="AX183" s="12" t="s">
        <v>79</v>
      </c>
      <c r="AY183" s="151" t="s">
        <v>163</v>
      </c>
    </row>
    <row r="184" spans="2:65" s="1" customFormat="1" ht="16.5" customHeight="1">
      <c r="B184" s="32"/>
      <c r="C184" s="164" t="s">
        <v>292</v>
      </c>
      <c r="D184" s="164" t="s">
        <v>271</v>
      </c>
      <c r="E184" s="165" t="s">
        <v>293</v>
      </c>
      <c r="F184" s="166" t="s">
        <v>294</v>
      </c>
      <c r="G184" s="167" t="s">
        <v>274</v>
      </c>
      <c r="H184" s="168">
        <v>5.9580000000000002</v>
      </c>
      <c r="I184" s="169"/>
      <c r="J184" s="170">
        <f>ROUND(I184*H184,2)</f>
        <v>0</v>
      </c>
      <c r="K184" s="166" t="s">
        <v>169</v>
      </c>
      <c r="L184" s="171"/>
      <c r="M184" s="172" t="s">
        <v>19</v>
      </c>
      <c r="N184" s="173" t="s">
        <v>43</v>
      </c>
      <c r="P184" s="140">
        <f>O184*H184</f>
        <v>0</v>
      </c>
      <c r="Q184" s="140">
        <v>1</v>
      </c>
      <c r="R184" s="140">
        <f>Q184*H184</f>
        <v>5.9580000000000002</v>
      </c>
      <c r="S184" s="140">
        <v>0</v>
      </c>
      <c r="T184" s="141">
        <f>S184*H184</f>
        <v>0</v>
      </c>
      <c r="AR184" s="142" t="s">
        <v>214</v>
      </c>
      <c r="AT184" s="142" t="s">
        <v>271</v>
      </c>
      <c r="AU184" s="142" t="s">
        <v>81</v>
      </c>
      <c r="AY184" s="17" t="s">
        <v>163</v>
      </c>
      <c r="BE184" s="143">
        <f>IF(N184="základní",J184,0)</f>
        <v>0</v>
      </c>
      <c r="BF184" s="143">
        <f>IF(N184="snížená",J184,0)</f>
        <v>0</v>
      </c>
      <c r="BG184" s="143">
        <f>IF(N184="zákl. přenesená",J184,0)</f>
        <v>0</v>
      </c>
      <c r="BH184" s="143">
        <f>IF(N184="sníž. přenesená",J184,0)</f>
        <v>0</v>
      </c>
      <c r="BI184" s="143">
        <f>IF(N184="nulová",J184,0)</f>
        <v>0</v>
      </c>
      <c r="BJ184" s="17" t="s">
        <v>79</v>
      </c>
      <c r="BK184" s="143">
        <f>ROUND(I184*H184,2)</f>
        <v>0</v>
      </c>
      <c r="BL184" s="17" t="s">
        <v>170</v>
      </c>
      <c r="BM184" s="142" t="s">
        <v>295</v>
      </c>
    </row>
    <row r="185" spans="2:65" s="1" customFormat="1" ht="37.9" customHeight="1">
      <c r="B185" s="32"/>
      <c r="C185" s="131" t="s">
        <v>7</v>
      </c>
      <c r="D185" s="131" t="s">
        <v>165</v>
      </c>
      <c r="E185" s="132" t="s">
        <v>296</v>
      </c>
      <c r="F185" s="133" t="s">
        <v>297</v>
      </c>
      <c r="G185" s="134" t="s">
        <v>274</v>
      </c>
      <c r="H185" s="135">
        <v>5.9580000000000002</v>
      </c>
      <c r="I185" s="136"/>
      <c r="J185" s="137">
        <f>ROUND(I185*H185,2)</f>
        <v>0</v>
      </c>
      <c r="K185" s="133" t="s">
        <v>169</v>
      </c>
      <c r="L185" s="32"/>
      <c r="M185" s="138" t="s">
        <v>19</v>
      </c>
      <c r="N185" s="139" t="s">
        <v>43</v>
      </c>
      <c r="P185" s="140">
        <f>O185*H185</f>
        <v>0</v>
      </c>
      <c r="Q185" s="140">
        <v>7.2000000000000005E-4</v>
      </c>
      <c r="R185" s="140">
        <f>Q185*H185</f>
        <v>4.2897600000000001E-3</v>
      </c>
      <c r="S185" s="140">
        <v>0</v>
      </c>
      <c r="T185" s="141">
        <f>S185*H185</f>
        <v>0</v>
      </c>
      <c r="AR185" s="142" t="s">
        <v>170</v>
      </c>
      <c r="AT185" s="142" t="s">
        <v>165</v>
      </c>
      <c r="AU185" s="142" t="s">
        <v>81</v>
      </c>
      <c r="AY185" s="17" t="s">
        <v>163</v>
      </c>
      <c r="BE185" s="143">
        <f>IF(N185="základní",J185,0)</f>
        <v>0</v>
      </c>
      <c r="BF185" s="143">
        <f>IF(N185="snížená",J185,0)</f>
        <v>0</v>
      </c>
      <c r="BG185" s="143">
        <f>IF(N185="zákl. přenesená",J185,0)</f>
        <v>0</v>
      </c>
      <c r="BH185" s="143">
        <f>IF(N185="sníž. přenesená",J185,0)</f>
        <v>0</v>
      </c>
      <c r="BI185" s="143">
        <f>IF(N185="nulová",J185,0)</f>
        <v>0</v>
      </c>
      <c r="BJ185" s="17" t="s">
        <v>79</v>
      </c>
      <c r="BK185" s="143">
        <f>ROUND(I185*H185,2)</f>
        <v>0</v>
      </c>
      <c r="BL185" s="17" t="s">
        <v>170</v>
      </c>
      <c r="BM185" s="142" t="s">
        <v>298</v>
      </c>
    </row>
    <row r="186" spans="2:65" s="1" customFormat="1" ht="11.25">
      <c r="B186" s="32"/>
      <c r="D186" s="144" t="s">
        <v>172</v>
      </c>
      <c r="F186" s="145" t="s">
        <v>299</v>
      </c>
      <c r="I186" s="146"/>
      <c r="L186" s="32"/>
      <c r="M186" s="147"/>
      <c r="T186" s="53"/>
      <c r="AT186" s="17" t="s">
        <v>172</v>
      </c>
      <c r="AU186" s="17" t="s">
        <v>81</v>
      </c>
    </row>
    <row r="187" spans="2:65" s="1" customFormat="1" ht="97.5">
      <c r="B187" s="32"/>
      <c r="D187" s="148" t="s">
        <v>174</v>
      </c>
      <c r="F187" s="149" t="s">
        <v>290</v>
      </c>
      <c r="I187" s="146"/>
      <c r="L187" s="32"/>
      <c r="M187" s="147"/>
      <c r="T187" s="53"/>
      <c r="AT187" s="17" t="s">
        <v>174</v>
      </c>
      <c r="AU187" s="17" t="s">
        <v>81</v>
      </c>
    </row>
    <row r="188" spans="2:65" s="12" customFormat="1" ht="11.25">
      <c r="B188" s="150"/>
      <c r="D188" s="148" t="s">
        <v>188</v>
      </c>
      <c r="E188" s="151" t="s">
        <v>19</v>
      </c>
      <c r="F188" s="152" t="s">
        <v>291</v>
      </c>
      <c r="H188" s="153">
        <v>5.9580000000000002</v>
      </c>
      <c r="I188" s="154"/>
      <c r="L188" s="150"/>
      <c r="M188" s="155"/>
      <c r="T188" s="156"/>
      <c r="AT188" s="151" t="s">
        <v>188</v>
      </c>
      <c r="AU188" s="151" t="s">
        <v>81</v>
      </c>
      <c r="AV188" s="12" t="s">
        <v>81</v>
      </c>
      <c r="AW188" s="12" t="s">
        <v>34</v>
      </c>
      <c r="AX188" s="12" t="s">
        <v>79</v>
      </c>
      <c r="AY188" s="151" t="s">
        <v>163</v>
      </c>
    </row>
    <row r="189" spans="2:65" s="1" customFormat="1" ht="62.65" customHeight="1">
      <c r="B189" s="32"/>
      <c r="C189" s="131" t="s">
        <v>300</v>
      </c>
      <c r="D189" s="131" t="s">
        <v>165</v>
      </c>
      <c r="E189" s="132" t="s">
        <v>301</v>
      </c>
      <c r="F189" s="133" t="s">
        <v>302</v>
      </c>
      <c r="G189" s="134" t="s">
        <v>185</v>
      </c>
      <c r="H189" s="135">
        <v>1468.05</v>
      </c>
      <c r="I189" s="136"/>
      <c r="J189" s="137">
        <f>ROUND(I189*H189,2)</f>
        <v>0</v>
      </c>
      <c r="K189" s="133" t="s">
        <v>169</v>
      </c>
      <c r="L189" s="32"/>
      <c r="M189" s="138" t="s">
        <v>19</v>
      </c>
      <c r="N189" s="139" t="s">
        <v>43</v>
      </c>
      <c r="P189" s="140">
        <f>O189*H189</f>
        <v>0</v>
      </c>
      <c r="Q189" s="140">
        <v>0</v>
      </c>
      <c r="R189" s="140">
        <f>Q189*H189</f>
        <v>0</v>
      </c>
      <c r="S189" s="140">
        <v>0</v>
      </c>
      <c r="T189" s="141">
        <f>S189*H189</f>
        <v>0</v>
      </c>
      <c r="AR189" s="142" t="s">
        <v>170</v>
      </c>
      <c r="AT189" s="142" t="s">
        <v>165</v>
      </c>
      <c r="AU189" s="142" t="s">
        <v>81</v>
      </c>
      <c r="AY189" s="17" t="s">
        <v>163</v>
      </c>
      <c r="BE189" s="143">
        <f>IF(N189="základní",J189,0)</f>
        <v>0</v>
      </c>
      <c r="BF189" s="143">
        <f>IF(N189="snížená",J189,0)</f>
        <v>0</v>
      </c>
      <c r="BG189" s="143">
        <f>IF(N189="zákl. přenesená",J189,0)</f>
        <v>0</v>
      </c>
      <c r="BH189" s="143">
        <f>IF(N189="sníž. přenesená",J189,0)</f>
        <v>0</v>
      </c>
      <c r="BI189" s="143">
        <f>IF(N189="nulová",J189,0)</f>
        <v>0</v>
      </c>
      <c r="BJ189" s="17" t="s">
        <v>79</v>
      </c>
      <c r="BK189" s="143">
        <f>ROUND(I189*H189,2)</f>
        <v>0</v>
      </c>
      <c r="BL189" s="17" t="s">
        <v>170</v>
      </c>
      <c r="BM189" s="142" t="s">
        <v>303</v>
      </c>
    </row>
    <row r="190" spans="2:65" s="1" customFormat="1" ht="11.25">
      <c r="B190" s="32"/>
      <c r="D190" s="144" t="s">
        <v>172</v>
      </c>
      <c r="F190" s="145" t="s">
        <v>304</v>
      </c>
      <c r="I190" s="146"/>
      <c r="L190" s="32"/>
      <c r="M190" s="147"/>
      <c r="T190" s="53"/>
      <c r="AT190" s="17" t="s">
        <v>172</v>
      </c>
      <c r="AU190" s="17" t="s">
        <v>81</v>
      </c>
    </row>
    <row r="191" spans="2:65" s="12" customFormat="1" ht="11.25">
      <c r="B191" s="150"/>
      <c r="D191" s="148" t="s">
        <v>188</v>
      </c>
      <c r="E191" s="151" t="s">
        <v>19</v>
      </c>
      <c r="F191" s="152" t="s">
        <v>305</v>
      </c>
      <c r="H191" s="153">
        <v>1468.05</v>
      </c>
      <c r="I191" s="154"/>
      <c r="L191" s="150"/>
      <c r="M191" s="155"/>
      <c r="T191" s="156"/>
      <c r="AT191" s="151" t="s">
        <v>188</v>
      </c>
      <c r="AU191" s="151" t="s">
        <v>81</v>
      </c>
      <c r="AV191" s="12" t="s">
        <v>81</v>
      </c>
      <c r="AW191" s="12" t="s">
        <v>34</v>
      </c>
      <c r="AX191" s="12" t="s">
        <v>79</v>
      </c>
      <c r="AY191" s="151" t="s">
        <v>163</v>
      </c>
    </row>
    <row r="192" spans="2:65" s="1" customFormat="1" ht="62.65" customHeight="1">
      <c r="B192" s="32"/>
      <c r="C192" s="131" t="s">
        <v>306</v>
      </c>
      <c r="D192" s="131" t="s">
        <v>165</v>
      </c>
      <c r="E192" s="132" t="s">
        <v>307</v>
      </c>
      <c r="F192" s="133" t="s">
        <v>308</v>
      </c>
      <c r="G192" s="134" t="s">
        <v>185</v>
      </c>
      <c r="H192" s="135">
        <v>2827.136</v>
      </c>
      <c r="I192" s="136"/>
      <c r="J192" s="137">
        <f>ROUND(I192*H192,2)</f>
        <v>0</v>
      </c>
      <c r="K192" s="133" t="s">
        <v>169</v>
      </c>
      <c r="L192" s="32"/>
      <c r="M192" s="138" t="s">
        <v>19</v>
      </c>
      <c r="N192" s="139" t="s">
        <v>43</v>
      </c>
      <c r="P192" s="140">
        <f>O192*H192</f>
        <v>0</v>
      </c>
      <c r="Q192" s="140">
        <v>0</v>
      </c>
      <c r="R192" s="140">
        <f>Q192*H192</f>
        <v>0</v>
      </c>
      <c r="S192" s="140">
        <v>0</v>
      </c>
      <c r="T192" s="141">
        <f>S192*H192</f>
        <v>0</v>
      </c>
      <c r="AR192" s="142" t="s">
        <v>170</v>
      </c>
      <c r="AT192" s="142" t="s">
        <v>165</v>
      </c>
      <c r="AU192" s="142" t="s">
        <v>81</v>
      </c>
      <c r="AY192" s="17" t="s">
        <v>163</v>
      </c>
      <c r="BE192" s="143">
        <f>IF(N192="základní",J192,0)</f>
        <v>0</v>
      </c>
      <c r="BF192" s="143">
        <f>IF(N192="snížená",J192,0)</f>
        <v>0</v>
      </c>
      <c r="BG192" s="143">
        <f>IF(N192="zákl. přenesená",J192,0)</f>
        <v>0</v>
      </c>
      <c r="BH192" s="143">
        <f>IF(N192="sníž. přenesená",J192,0)</f>
        <v>0</v>
      </c>
      <c r="BI192" s="143">
        <f>IF(N192="nulová",J192,0)</f>
        <v>0</v>
      </c>
      <c r="BJ192" s="17" t="s">
        <v>79</v>
      </c>
      <c r="BK192" s="143">
        <f>ROUND(I192*H192,2)</f>
        <v>0</v>
      </c>
      <c r="BL192" s="17" t="s">
        <v>170</v>
      </c>
      <c r="BM192" s="142" t="s">
        <v>309</v>
      </c>
    </row>
    <row r="193" spans="2:65" s="1" customFormat="1" ht="11.25">
      <c r="B193" s="32"/>
      <c r="D193" s="144" t="s">
        <v>172</v>
      </c>
      <c r="F193" s="145" t="s">
        <v>310</v>
      </c>
      <c r="I193" s="146"/>
      <c r="L193" s="32"/>
      <c r="M193" s="147"/>
      <c r="T193" s="53"/>
      <c r="AT193" s="17" t="s">
        <v>172</v>
      </c>
      <c r="AU193" s="17" t="s">
        <v>81</v>
      </c>
    </row>
    <row r="194" spans="2:65" s="12" customFormat="1" ht="22.5">
      <c r="B194" s="150"/>
      <c r="D194" s="148" t="s">
        <v>188</v>
      </c>
      <c r="E194" s="151" t="s">
        <v>19</v>
      </c>
      <c r="F194" s="152" t="s">
        <v>311</v>
      </c>
      <c r="H194" s="153">
        <v>2827.136</v>
      </c>
      <c r="I194" s="154"/>
      <c r="L194" s="150"/>
      <c r="M194" s="155"/>
      <c r="T194" s="156"/>
      <c r="AT194" s="151" t="s">
        <v>188</v>
      </c>
      <c r="AU194" s="151" t="s">
        <v>81</v>
      </c>
      <c r="AV194" s="12" t="s">
        <v>81</v>
      </c>
      <c r="AW194" s="12" t="s">
        <v>34</v>
      </c>
      <c r="AX194" s="12" t="s">
        <v>79</v>
      </c>
      <c r="AY194" s="151" t="s">
        <v>163</v>
      </c>
    </row>
    <row r="195" spans="2:65" s="1" customFormat="1" ht="66.75" customHeight="1">
      <c r="B195" s="32"/>
      <c r="C195" s="131" t="s">
        <v>312</v>
      </c>
      <c r="D195" s="131" t="s">
        <v>165</v>
      </c>
      <c r="E195" s="132" t="s">
        <v>313</v>
      </c>
      <c r="F195" s="133" t="s">
        <v>314</v>
      </c>
      <c r="G195" s="134" t="s">
        <v>185</v>
      </c>
      <c r="H195" s="135">
        <v>22617.088</v>
      </c>
      <c r="I195" s="136"/>
      <c r="J195" s="137">
        <f>ROUND(I195*H195,2)</f>
        <v>0</v>
      </c>
      <c r="K195" s="133" t="s">
        <v>169</v>
      </c>
      <c r="L195" s="32"/>
      <c r="M195" s="138" t="s">
        <v>19</v>
      </c>
      <c r="N195" s="139" t="s">
        <v>43</v>
      </c>
      <c r="P195" s="140">
        <f>O195*H195</f>
        <v>0</v>
      </c>
      <c r="Q195" s="140">
        <v>0</v>
      </c>
      <c r="R195" s="140">
        <f>Q195*H195</f>
        <v>0</v>
      </c>
      <c r="S195" s="140">
        <v>0</v>
      </c>
      <c r="T195" s="141">
        <f>S195*H195</f>
        <v>0</v>
      </c>
      <c r="AR195" s="142" t="s">
        <v>170</v>
      </c>
      <c r="AT195" s="142" t="s">
        <v>165</v>
      </c>
      <c r="AU195" s="142" t="s">
        <v>81</v>
      </c>
      <c r="AY195" s="17" t="s">
        <v>163</v>
      </c>
      <c r="BE195" s="143">
        <f>IF(N195="základní",J195,0)</f>
        <v>0</v>
      </c>
      <c r="BF195" s="143">
        <f>IF(N195="snížená",J195,0)</f>
        <v>0</v>
      </c>
      <c r="BG195" s="143">
        <f>IF(N195="zákl. přenesená",J195,0)</f>
        <v>0</v>
      </c>
      <c r="BH195" s="143">
        <f>IF(N195="sníž. přenesená",J195,0)</f>
        <v>0</v>
      </c>
      <c r="BI195" s="143">
        <f>IF(N195="nulová",J195,0)</f>
        <v>0</v>
      </c>
      <c r="BJ195" s="17" t="s">
        <v>79</v>
      </c>
      <c r="BK195" s="143">
        <f>ROUND(I195*H195,2)</f>
        <v>0</v>
      </c>
      <c r="BL195" s="17" t="s">
        <v>170</v>
      </c>
      <c r="BM195" s="142" t="s">
        <v>315</v>
      </c>
    </row>
    <row r="196" spans="2:65" s="1" customFormat="1" ht="11.25">
      <c r="B196" s="32"/>
      <c r="D196" s="144" t="s">
        <v>172</v>
      </c>
      <c r="F196" s="145" t="s">
        <v>316</v>
      </c>
      <c r="I196" s="146"/>
      <c r="L196" s="32"/>
      <c r="M196" s="147"/>
      <c r="T196" s="53"/>
      <c r="AT196" s="17" t="s">
        <v>172</v>
      </c>
      <c r="AU196" s="17" t="s">
        <v>81</v>
      </c>
    </row>
    <row r="197" spans="2:65" s="12" customFormat="1" ht="11.25">
      <c r="B197" s="150"/>
      <c r="D197" s="148" t="s">
        <v>188</v>
      </c>
      <c r="E197" s="151" t="s">
        <v>19</v>
      </c>
      <c r="F197" s="152" t="s">
        <v>317</v>
      </c>
      <c r="H197" s="153">
        <v>22617.088</v>
      </c>
      <c r="I197" s="154"/>
      <c r="L197" s="150"/>
      <c r="M197" s="155"/>
      <c r="T197" s="156"/>
      <c r="AT197" s="151" t="s">
        <v>188</v>
      </c>
      <c r="AU197" s="151" t="s">
        <v>81</v>
      </c>
      <c r="AV197" s="12" t="s">
        <v>81</v>
      </c>
      <c r="AW197" s="12" t="s">
        <v>34</v>
      </c>
      <c r="AX197" s="12" t="s">
        <v>79</v>
      </c>
      <c r="AY197" s="151" t="s">
        <v>163</v>
      </c>
    </row>
    <row r="198" spans="2:65" s="1" customFormat="1" ht="44.25" customHeight="1">
      <c r="B198" s="32"/>
      <c r="C198" s="131" t="s">
        <v>318</v>
      </c>
      <c r="D198" s="131" t="s">
        <v>165</v>
      </c>
      <c r="E198" s="132" t="s">
        <v>319</v>
      </c>
      <c r="F198" s="133" t="s">
        <v>320</v>
      </c>
      <c r="G198" s="134" t="s">
        <v>185</v>
      </c>
      <c r="H198" s="135">
        <v>928.36500000000001</v>
      </c>
      <c r="I198" s="136"/>
      <c r="J198" s="137">
        <f>ROUND(I198*H198,2)</f>
        <v>0</v>
      </c>
      <c r="K198" s="133" t="s">
        <v>169</v>
      </c>
      <c r="L198" s="32"/>
      <c r="M198" s="138" t="s">
        <v>19</v>
      </c>
      <c r="N198" s="139" t="s">
        <v>43</v>
      </c>
      <c r="P198" s="140">
        <f>O198*H198</f>
        <v>0</v>
      </c>
      <c r="Q198" s="140">
        <v>0</v>
      </c>
      <c r="R198" s="140">
        <f>Q198*H198</f>
        <v>0</v>
      </c>
      <c r="S198" s="140">
        <v>0</v>
      </c>
      <c r="T198" s="141">
        <f>S198*H198</f>
        <v>0</v>
      </c>
      <c r="AR198" s="142" t="s">
        <v>170</v>
      </c>
      <c r="AT198" s="142" t="s">
        <v>165</v>
      </c>
      <c r="AU198" s="142" t="s">
        <v>81</v>
      </c>
      <c r="AY198" s="17" t="s">
        <v>163</v>
      </c>
      <c r="BE198" s="143">
        <f>IF(N198="základní",J198,0)</f>
        <v>0</v>
      </c>
      <c r="BF198" s="143">
        <f>IF(N198="snížená",J198,0)</f>
        <v>0</v>
      </c>
      <c r="BG198" s="143">
        <f>IF(N198="zákl. přenesená",J198,0)</f>
        <v>0</v>
      </c>
      <c r="BH198" s="143">
        <f>IF(N198="sníž. přenesená",J198,0)</f>
        <v>0</v>
      </c>
      <c r="BI198" s="143">
        <f>IF(N198="nulová",J198,0)</f>
        <v>0</v>
      </c>
      <c r="BJ198" s="17" t="s">
        <v>79</v>
      </c>
      <c r="BK198" s="143">
        <f>ROUND(I198*H198,2)</f>
        <v>0</v>
      </c>
      <c r="BL198" s="17" t="s">
        <v>170</v>
      </c>
      <c r="BM198" s="142" t="s">
        <v>321</v>
      </c>
    </row>
    <row r="199" spans="2:65" s="1" customFormat="1" ht="11.25">
      <c r="B199" s="32"/>
      <c r="D199" s="144" t="s">
        <v>172</v>
      </c>
      <c r="F199" s="145" t="s">
        <v>322</v>
      </c>
      <c r="I199" s="146"/>
      <c r="L199" s="32"/>
      <c r="M199" s="147"/>
      <c r="T199" s="53"/>
      <c r="AT199" s="17" t="s">
        <v>172</v>
      </c>
      <c r="AU199" s="17" t="s">
        <v>81</v>
      </c>
    </row>
    <row r="200" spans="2:65" s="12" customFormat="1" ht="11.25">
      <c r="B200" s="150"/>
      <c r="D200" s="148" t="s">
        <v>188</v>
      </c>
      <c r="E200" s="151" t="s">
        <v>19</v>
      </c>
      <c r="F200" s="152" t="s">
        <v>323</v>
      </c>
      <c r="H200" s="153">
        <v>928.36500000000001</v>
      </c>
      <c r="I200" s="154"/>
      <c r="L200" s="150"/>
      <c r="M200" s="155"/>
      <c r="T200" s="156"/>
      <c r="AT200" s="151" t="s">
        <v>188</v>
      </c>
      <c r="AU200" s="151" t="s">
        <v>81</v>
      </c>
      <c r="AV200" s="12" t="s">
        <v>81</v>
      </c>
      <c r="AW200" s="12" t="s">
        <v>34</v>
      </c>
      <c r="AX200" s="12" t="s">
        <v>79</v>
      </c>
      <c r="AY200" s="151" t="s">
        <v>163</v>
      </c>
    </row>
    <row r="201" spans="2:65" s="1" customFormat="1" ht="37.9" customHeight="1">
      <c r="B201" s="32"/>
      <c r="C201" s="131" t="s">
        <v>324</v>
      </c>
      <c r="D201" s="131" t="s">
        <v>165</v>
      </c>
      <c r="E201" s="132" t="s">
        <v>325</v>
      </c>
      <c r="F201" s="133" t="s">
        <v>326</v>
      </c>
      <c r="G201" s="134" t="s">
        <v>185</v>
      </c>
      <c r="H201" s="135">
        <v>2827.136</v>
      </c>
      <c r="I201" s="136"/>
      <c r="J201" s="137">
        <f>ROUND(I201*H201,2)</f>
        <v>0</v>
      </c>
      <c r="K201" s="133" t="s">
        <v>169</v>
      </c>
      <c r="L201" s="32"/>
      <c r="M201" s="138" t="s">
        <v>19</v>
      </c>
      <c r="N201" s="139" t="s">
        <v>43</v>
      </c>
      <c r="P201" s="140">
        <f>O201*H201</f>
        <v>0</v>
      </c>
      <c r="Q201" s="140">
        <v>0</v>
      </c>
      <c r="R201" s="140">
        <f>Q201*H201</f>
        <v>0</v>
      </c>
      <c r="S201" s="140">
        <v>0</v>
      </c>
      <c r="T201" s="141">
        <f>S201*H201</f>
        <v>0</v>
      </c>
      <c r="AR201" s="142" t="s">
        <v>170</v>
      </c>
      <c r="AT201" s="142" t="s">
        <v>165</v>
      </c>
      <c r="AU201" s="142" t="s">
        <v>81</v>
      </c>
      <c r="AY201" s="17" t="s">
        <v>163</v>
      </c>
      <c r="BE201" s="143">
        <f>IF(N201="základní",J201,0)</f>
        <v>0</v>
      </c>
      <c r="BF201" s="143">
        <f>IF(N201="snížená",J201,0)</f>
        <v>0</v>
      </c>
      <c r="BG201" s="143">
        <f>IF(N201="zákl. přenesená",J201,0)</f>
        <v>0</v>
      </c>
      <c r="BH201" s="143">
        <f>IF(N201="sníž. přenesená",J201,0)</f>
        <v>0</v>
      </c>
      <c r="BI201" s="143">
        <f>IF(N201="nulová",J201,0)</f>
        <v>0</v>
      </c>
      <c r="BJ201" s="17" t="s">
        <v>79</v>
      </c>
      <c r="BK201" s="143">
        <f>ROUND(I201*H201,2)</f>
        <v>0</v>
      </c>
      <c r="BL201" s="17" t="s">
        <v>170</v>
      </c>
      <c r="BM201" s="142" t="s">
        <v>327</v>
      </c>
    </row>
    <row r="202" spans="2:65" s="1" customFormat="1" ht="11.25">
      <c r="B202" s="32"/>
      <c r="D202" s="144" t="s">
        <v>172</v>
      </c>
      <c r="F202" s="145" t="s">
        <v>328</v>
      </c>
      <c r="I202" s="146"/>
      <c r="L202" s="32"/>
      <c r="M202" s="147"/>
      <c r="T202" s="53"/>
      <c r="AT202" s="17" t="s">
        <v>172</v>
      </c>
      <c r="AU202" s="17" t="s">
        <v>81</v>
      </c>
    </row>
    <row r="203" spans="2:65" s="12" customFormat="1" ht="22.5">
      <c r="B203" s="150"/>
      <c r="D203" s="148" t="s">
        <v>188</v>
      </c>
      <c r="E203" s="151" t="s">
        <v>19</v>
      </c>
      <c r="F203" s="152" t="s">
        <v>311</v>
      </c>
      <c r="H203" s="153">
        <v>2827.136</v>
      </c>
      <c r="I203" s="154"/>
      <c r="L203" s="150"/>
      <c r="M203" s="155"/>
      <c r="T203" s="156"/>
      <c r="AT203" s="151" t="s">
        <v>188</v>
      </c>
      <c r="AU203" s="151" t="s">
        <v>81</v>
      </c>
      <c r="AV203" s="12" t="s">
        <v>81</v>
      </c>
      <c r="AW203" s="12" t="s">
        <v>34</v>
      </c>
      <c r="AX203" s="12" t="s">
        <v>79</v>
      </c>
      <c r="AY203" s="151" t="s">
        <v>163</v>
      </c>
    </row>
    <row r="204" spans="2:65" s="1" customFormat="1" ht="44.25" customHeight="1">
      <c r="B204" s="32"/>
      <c r="C204" s="131" t="s">
        <v>329</v>
      </c>
      <c r="D204" s="131" t="s">
        <v>165</v>
      </c>
      <c r="E204" s="132" t="s">
        <v>330</v>
      </c>
      <c r="F204" s="133" t="s">
        <v>331</v>
      </c>
      <c r="G204" s="134" t="s">
        <v>274</v>
      </c>
      <c r="H204" s="135">
        <v>5371.558</v>
      </c>
      <c r="I204" s="136"/>
      <c r="J204" s="137">
        <f>ROUND(I204*H204,2)</f>
        <v>0</v>
      </c>
      <c r="K204" s="133" t="s">
        <v>169</v>
      </c>
      <c r="L204" s="32"/>
      <c r="M204" s="138" t="s">
        <v>19</v>
      </c>
      <c r="N204" s="139" t="s">
        <v>43</v>
      </c>
      <c r="P204" s="140">
        <f>O204*H204</f>
        <v>0</v>
      </c>
      <c r="Q204" s="140">
        <v>0</v>
      </c>
      <c r="R204" s="140">
        <f>Q204*H204</f>
        <v>0</v>
      </c>
      <c r="S204" s="140">
        <v>0</v>
      </c>
      <c r="T204" s="141">
        <f>S204*H204</f>
        <v>0</v>
      </c>
      <c r="AR204" s="142" t="s">
        <v>170</v>
      </c>
      <c r="AT204" s="142" t="s">
        <v>165</v>
      </c>
      <c r="AU204" s="142" t="s">
        <v>81</v>
      </c>
      <c r="AY204" s="17" t="s">
        <v>163</v>
      </c>
      <c r="BE204" s="143">
        <f>IF(N204="základní",J204,0)</f>
        <v>0</v>
      </c>
      <c r="BF204" s="143">
        <f>IF(N204="snížená",J204,0)</f>
        <v>0</v>
      </c>
      <c r="BG204" s="143">
        <f>IF(N204="zákl. přenesená",J204,0)</f>
        <v>0</v>
      </c>
      <c r="BH204" s="143">
        <f>IF(N204="sníž. přenesená",J204,0)</f>
        <v>0</v>
      </c>
      <c r="BI204" s="143">
        <f>IF(N204="nulová",J204,0)</f>
        <v>0</v>
      </c>
      <c r="BJ204" s="17" t="s">
        <v>79</v>
      </c>
      <c r="BK204" s="143">
        <f>ROUND(I204*H204,2)</f>
        <v>0</v>
      </c>
      <c r="BL204" s="17" t="s">
        <v>170</v>
      </c>
      <c r="BM204" s="142" t="s">
        <v>332</v>
      </c>
    </row>
    <row r="205" spans="2:65" s="1" customFormat="1" ht="11.25">
      <c r="B205" s="32"/>
      <c r="D205" s="144" t="s">
        <v>172</v>
      </c>
      <c r="F205" s="145" t="s">
        <v>333</v>
      </c>
      <c r="I205" s="146"/>
      <c r="L205" s="32"/>
      <c r="M205" s="147"/>
      <c r="T205" s="53"/>
      <c r="AT205" s="17" t="s">
        <v>172</v>
      </c>
      <c r="AU205" s="17" t="s">
        <v>81</v>
      </c>
    </row>
    <row r="206" spans="2:65" s="12" customFormat="1" ht="11.25">
      <c r="B206" s="150"/>
      <c r="D206" s="148" t="s">
        <v>188</v>
      </c>
      <c r="E206" s="151" t="s">
        <v>19</v>
      </c>
      <c r="F206" s="152" t="s">
        <v>334</v>
      </c>
      <c r="H206" s="153">
        <v>5371.558</v>
      </c>
      <c r="I206" s="154"/>
      <c r="L206" s="150"/>
      <c r="M206" s="155"/>
      <c r="T206" s="156"/>
      <c r="AT206" s="151" t="s">
        <v>188</v>
      </c>
      <c r="AU206" s="151" t="s">
        <v>81</v>
      </c>
      <c r="AV206" s="12" t="s">
        <v>81</v>
      </c>
      <c r="AW206" s="12" t="s">
        <v>34</v>
      </c>
      <c r="AX206" s="12" t="s">
        <v>79</v>
      </c>
      <c r="AY206" s="151" t="s">
        <v>163</v>
      </c>
    </row>
    <row r="207" spans="2:65" s="1" customFormat="1" ht="44.25" customHeight="1">
      <c r="B207" s="32"/>
      <c r="C207" s="131" t="s">
        <v>335</v>
      </c>
      <c r="D207" s="131" t="s">
        <v>165</v>
      </c>
      <c r="E207" s="132" t="s">
        <v>336</v>
      </c>
      <c r="F207" s="133" t="s">
        <v>337</v>
      </c>
      <c r="G207" s="134" t="s">
        <v>185</v>
      </c>
      <c r="H207" s="135">
        <v>734.02499999999998</v>
      </c>
      <c r="I207" s="136"/>
      <c r="J207" s="137">
        <f>ROUND(I207*H207,2)</f>
        <v>0</v>
      </c>
      <c r="K207" s="133" t="s">
        <v>169</v>
      </c>
      <c r="L207" s="32"/>
      <c r="M207" s="138" t="s">
        <v>19</v>
      </c>
      <c r="N207" s="139" t="s">
        <v>43</v>
      </c>
      <c r="P207" s="140">
        <f>O207*H207</f>
        <v>0</v>
      </c>
      <c r="Q207" s="140">
        <v>0</v>
      </c>
      <c r="R207" s="140">
        <f>Q207*H207</f>
        <v>0</v>
      </c>
      <c r="S207" s="140">
        <v>0</v>
      </c>
      <c r="T207" s="141">
        <f>S207*H207</f>
        <v>0</v>
      </c>
      <c r="AR207" s="142" t="s">
        <v>170</v>
      </c>
      <c r="AT207" s="142" t="s">
        <v>165</v>
      </c>
      <c r="AU207" s="142" t="s">
        <v>81</v>
      </c>
      <c r="AY207" s="17" t="s">
        <v>163</v>
      </c>
      <c r="BE207" s="143">
        <f>IF(N207="základní",J207,0)</f>
        <v>0</v>
      </c>
      <c r="BF207" s="143">
        <f>IF(N207="snížená",J207,0)</f>
        <v>0</v>
      </c>
      <c r="BG207" s="143">
        <f>IF(N207="zákl. přenesená",J207,0)</f>
        <v>0</v>
      </c>
      <c r="BH207" s="143">
        <f>IF(N207="sníž. přenesená",J207,0)</f>
        <v>0</v>
      </c>
      <c r="BI207" s="143">
        <f>IF(N207="nulová",J207,0)</f>
        <v>0</v>
      </c>
      <c r="BJ207" s="17" t="s">
        <v>79</v>
      </c>
      <c r="BK207" s="143">
        <f>ROUND(I207*H207,2)</f>
        <v>0</v>
      </c>
      <c r="BL207" s="17" t="s">
        <v>170</v>
      </c>
      <c r="BM207" s="142" t="s">
        <v>338</v>
      </c>
    </row>
    <row r="208" spans="2:65" s="1" customFormat="1" ht="11.25">
      <c r="B208" s="32"/>
      <c r="D208" s="144" t="s">
        <v>172</v>
      </c>
      <c r="F208" s="145" t="s">
        <v>339</v>
      </c>
      <c r="I208" s="146"/>
      <c r="L208" s="32"/>
      <c r="M208" s="147"/>
      <c r="T208" s="53"/>
      <c r="AT208" s="17" t="s">
        <v>172</v>
      </c>
      <c r="AU208" s="17" t="s">
        <v>81</v>
      </c>
    </row>
    <row r="209" spans="2:65" s="12" customFormat="1" ht="11.25">
      <c r="B209" s="150"/>
      <c r="D209" s="148" t="s">
        <v>188</v>
      </c>
      <c r="E209" s="151" t="s">
        <v>19</v>
      </c>
      <c r="F209" s="152" t="s">
        <v>340</v>
      </c>
      <c r="H209" s="153">
        <v>488.755</v>
      </c>
      <c r="I209" s="154"/>
      <c r="L209" s="150"/>
      <c r="M209" s="155"/>
      <c r="T209" s="156"/>
      <c r="AT209" s="151" t="s">
        <v>188</v>
      </c>
      <c r="AU209" s="151" t="s">
        <v>81</v>
      </c>
      <c r="AV209" s="12" t="s">
        <v>81</v>
      </c>
      <c r="AW209" s="12" t="s">
        <v>34</v>
      </c>
      <c r="AX209" s="12" t="s">
        <v>72</v>
      </c>
      <c r="AY209" s="151" t="s">
        <v>163</v>
      </c>
    </row>
    <row r="210" spans="2:65" s="12" customFormat="1" ht="11.25">
      <c r="B210" s="150"/>
      <c r="D210" s="148" t="s">
        <v>188</v>
      </c>
      <c r="E210" s="151" t="s">
        <v>19</v>
      </c>
      <c r="F210" s="152" t="s">
        <v>341</v>
      </c>
      <c r="H210" s="153">
        <v>245.27</v>
      </c>
      <c r="I210" s="154"/>
      <c r="L210" s="150"/>
      <c r="M210" s="155"/>
      <c r="T210" s="156"/>
      <c r="AT210" s="151" t="s">
        <v>188</v>
      </c>
      <c r="AU210" s="151" t="s">
        <v>81</v>
      </c>
      <c r="AV210" s="12" t="s">
        <v>81</v>
      </c>
      <c r="AW210" s="12" t="s">
        <v>34</v>
      </c>
      <c r="AX210" s="12" t="s">
        <v>72</v>
      </c>
      <c r="AY210" s="151" t="s">
        <v>163</v>
      </c>
    </row>
    <row r="211" spans="2:65" s="13" customFormat="1" ht="11.25">
      <c r="B211" s="157"/>
      <c r="D211" s="148" t="s">
        <v>188</v>
      </c>
      <c r="E211" s="158" t="s">
        <v>19</v>
      </c>
      <c r="F211" s="159" t="s">
        <v>244</v>
      </c>
      <c r="H211" s="160">
        <v>734.02499999999998</v>
      </c>
      <c r="I211" s="161"/>
      <c r="L211" s="157"/>
      <c r="M211" s="162"/>
      <c r="T211" s="163"/>
      <c r="AT211" s="158" t="s">
        <v>188</v>
      </c>
      <c r="AU211" s="158" t="s">
        <v>81</v>
      </c>
      <c r="AV211" s="13" t="s">
        <v>170</v>
      </c>
      <c r="AW211" s="13" t="s">
        <v>34</v>
      </c>
      <c r="AX211" s="13" t="s">
        <v>79</v>
      </c>
      <c r="AY211" s="158" t="s">
        <v>163</v>
      </c>
    </row>
    <row r="212" spans="2:65" s="1" customFormat="1" ht="33" customHeight="1">
      <c r="B212" s="32"/>
      <c r="C212" s="131" t="s">
        <v>342</v>
      </c>
      <c r="D212" s="131" t="s">
        <v>165</v>
      </c>
      <c r="E212" s="132" t="s">
        <v>343</v>
      </c>
      <c r="F212" s="133" t="s">
        <v>344</v>
      </c>
      <c r="G212" s="134" t="s">
        <v>260</v>
      </c>
      <c r="H212" s="135">
        <v>2937.2</v>
      </c>
      <c r="I212" s="136"/>
      <c r="J212" s="137">
        <f>ROUND(I212*H212,2)</f>
        <v>0</v>
      </c>
      <c r="K212" s="133" t="s">
        <v>169</v>
      </c>
      <c r="L212" s="32"/>
      <c r="M212" s="138" t="s">
        <v>19</v>
      </c>
      <c r="N212" s="139" t="s">
        <v>43</v>
      </c>
      <c r="P212" s="140">
        <f>O212*H212</f>
        <v>0</v>
      </c>
      <c r="Q212" s="140">
        <v>0</v>
      </c>
      <c r="R212" s="140">
        <f>Q212*H212</f>
        <v>0</v>
      </c>
      <c r="S212" s="140">
        <v>0</v>
      </c>
      <c r="T212" s="141">
        <f>S212*H212</f>
        <v>0</v>
      </c>
      <c r="AR212" s="142" t="s">
        <v>170</v>
      </c>
      <c r="AT212" s="142" t="s">
        <v>165</v>
      </c>
      <c r="AU212" s="142" t="s">
        <v>81</v>
      </c>
      <c r="AY212" s="17" t="s">
        <v>163</v>
      </c>
      <c r="BE212" s="143">
        <f>IF(N212="základní",J212,0)</f>
        <v>0</v>
      </c>
      <c r="BF212" s="143">
        <f>IF(N212="snížená",J212,0)</f>
        <v>0</v>
      </c>
      <c r="BG212" s="143">
        <f>IF(N212="zákl. přenesená",J212,0)</f>
        <v>0</v>
      </c>
      <c r="BH212" s="143">
        <f>IF(N212="sníž. přenesená",J212,0)</f>
        <v>0</v>
      </c>
      <c r="BI212" s="143">
        <f>IF(N212="nulová",J212,0)</f>
        <v>0</v>
      </c>
      <c r="BJ212" s="17" t="s">
        <v>79</v>
      </c>
      <c r="BK212" s="143">
        <f>ROUND(I212*H212,2)</f>
        <v>0</v>
      </c>
      <c r="BL212" s="17" t="s">
        <v>170</v>
      </c>
      <c r="BM212" s="142" t="s">
        <v>345</v>
      </c>
    </row>
    <row r="213" spans="2:65" s="1" customFormat="1" ht="11.25">
      <c r="B213" s="32"/>
      <c r="D213" s="144" t="s">
        <v>172</v>
      </c>
      <c r="F213" s="145" t="s">
        <v>346</v>
      </c>
      <c r="I213" s="146"/>
      <c r="L213" s="32"/>
      <c r="M213" s="147"/>
      <c r="T213" s="53"/>
      <c r="AT213" s="17" t="s">
        <v>172</v>
      </c>
      <c r="AU213" s="17" t="s">
        <v>81</v>
      </c>
    </row>
    <row r="214" spans="2:65" s="12" customFormat="1" ht="11.25">
      <c r="B214" s="150"/>
      <c r="D214" s="148" t="s">
        <v>188</v>
      </c>
      <c r="E214" s="151" t="s">
        <v>19</v>
      </c>
      <c r="F214" s="152" t="s">
        <v>347</v>
      </c>
      <c r="H214" s="153">
        <v>2937.2</v>
      </c>
      <c r="I214" s="154"/>
      <c r="L214" s="150"/>
      <c r="M214" s="155"/>
      <c r="T214" s="156"/>
      <c r="AT214" s="151" t="s">
        <v>188</v>
      </c>
      <c r="AU214" s="151" t="s">
        <v>81</v>
      </c>
      <c r="AV214" s="12" t="s">
        <v>81</v>
      </c>
      <c r="AW214" s="12" t="s">
        <v>34</v>
      </c>
      <c r="AX214" s="12" t="s">
        <v>79</v>
      </c>
      <c r="AY214" s="151" t="s">
        <v>163</v>
      </c>
    </row>
    <row r="215" spans="2:65" s="11" customFormat="1" ht="22.9" customHeight="1">
      <c r="B215" s="119"/>
      <c r="D215" s="120" t="s">
        <v>71</v>
      </c>
      <c r="E215" s="129" t="s">
        <v>81</v>
      </c>
      <c r="F215" s="129" t="s">
        <v>348</v>
      </c>
      <c r="I215" s="122"/>
      <c r="J215" s="130">
        <f>BK215</f>
        <v>0</v>
      </c>
      <c r="L215" s="119"/>
      <c r="M215" s="124"/>
      <c r="P215" s="125">
        <f>SUM(P216:P333)</f>
        <v>0</v>
      </c>
      <c r="R215" s="125">
        <f>SUM(R216:R333)</f>
        <v>2772.4596842100004</v>
      </c>
      <c r="T215" s="126">
        <f>SUM(T216:T333)</f>
        <v>0</v>
      </c>
      <c r="AR215" s="120" t="s">
        <v>79</v>
      </c>
      <c r="AT215" s="127" t="s">
        <v>71</v>
      </c>
      <c r="AU215" s="127" t="s">
        <v>79</v>
      </c>
      <c r="AY215" s="120" t="s">
        <v>163</v>
      </c>
      <c r="BK215" s="128">
        <f>SUM(BK216:BK333)</f>
        <v>0</v>
      </c>
    </row>
    <row r="216" spans="2:65" s="1" customFormat="1" ht="24.2" customHeight="1">
      <c r="B216" s="32"/>
      <c r="C216" s="131" t="s">
        <v>349</v>
      </c>
      <c r="D216" s="131" t="s">
        <v>165</v>
      </c>
      <c r="E216" s="132" t="s">
        <v>350</v>
      </c>
      <c r="F216" s="133" t="s">
        <v>351</v>
      </c>
      <c r="G216" s="134" t="s">
        <v>254</v>
      </c>
      <c r="H216" s="135">
        <v>200</v>
      </c>
      <c r="I216" s="136"/>
      <c r="J216" s="137">
        <f>ROUND(I216*H216,2)</f>
        <v>0</v>
      </c>
      <c r="K216" s="133" t="s">
        <v>169</v>
      </c>
      <c r="L216" s="32"/>
      <c r="M216" s="138" t="s">
        <v>19</v>
      </c>
      <c r="N216" s="139" t="s">
        <v>43</v>
      </c>
      <c r="P216" s="140">
        <f>O216*H216</f>
        <v>0</v>
      </c>
      <c r="Q216" s="140">
        <v>1.16E-3</v>
      </c>
      <c r="R216" s="140">
        <f>Q216*H216</f>
        <v>0.23200000000000001</v>
      </c>
      <c r="S216" s="140">
        <v>0</v>
      </c>
      <c r="T216" s="141">
        <f>S216*H216</f>
        <v>0</v>
      </c>
      <c r="AR216" s="142" t="s">
        <v>170</v>
      </c>
      <c r="AT216" s="142" t="s">
        <v>165</v>
      </c>
      <c r="AU216" s="142" t="s">
        <v>81</v>
      </c>
      <c r="AY216" s="17" t="s">
        <v>163</v>
      </c>
      <c r="BE216" s="143">
        <f>IF(N216="základní",J216,0)</f>
        <v>0</v>
      </c>
      <c r="BF216" s="143">
        <f>IF(N216="snížená",J216,0)</f>
        <v>0</v>
      </c>
      <c r="BG216" s="143">
        <f>IF(N216="zákl. přenesená",J216,0)</f>
        <v>0</v>
      </c>
      <c r="BH216" s="143">
        <f>IF(N216="sníž. přenesená",J216,0)</f>
        <v>0</v>
      </c>
      <c r="BI216" s="143">
        <f>IF(N216="nulová",J216,0)</f>
        <v>0</v>
      </c>
      <c r="BJ216" s="17" t="s">
        <v>79</v>
      </c>
      <c r="BK216" s="143">
        <f>ROUND(I216*H216,2)</f>
        <v>0</v>
      </c>
      <c r="BL216" s="17" t="s">
        <v>170</v>
      </c>
      <c r="BM216" s="142" t="s">
        <v>352</v>
      </c>
    </row>
    <row r="217" spans="2:65" s="1" customFormat="1" ht="11.25">
      <c r="B217" s="32"/>
      <c r="D217" s="144" t="s">
        <v>172</v>
      </c>
      <c r="F217" s="145" t="s">
        <v>353</v>
      </c>
      <c r="I217" s="146"/>
      <c r="L217" s="32"/>
      <c r="M217" s="147"/>
      <c r="T217" s="53"/>
      <c r="AT217" s="17" t="s">
        <v>172</v>
      </c>
      <c r="AU217" s="17" t="s">
        <v>81</v>
      </c>
    </row>
    <row r="218" spans="2:65" s="1" customFormat="1" ht="68.25">
      <c r="B218" s="32"/>
      <c r="D218" s="148" t="s">
        <v>174</v>
      </c>
      <c r="F218" s="149" t="s">
        <v>354</v>
      </c>
      <c r="I218" s="146"/>
      <c r="L218" s="32"/>
      <c r="M218" s="147"/>
      <c r="T218" s="53"/>
      <c r="AT218" s="17" t="s">
        <v>174</v>
      </c>
      <c r="AU218" s="17" t="s">
        <v>81</v>
      </c>
    </row>
    <row r="219" spans="2:65" s="12" customFormat="1" ht="11.25">
      <c r="B219" s="150"/>
      <c r="D219" s="148" t="s">
        <v>188</v>
      </c>
      <c r="E219" s="151" t="s">
        <v>19</v>
      </c>
      <c r="F219" s="152" t="s">
        <v>355</v>
      </c>
      <c r="H219" s="153">
        <v>200</v>
      </c>
      <c r="I219" s="154"/>
      <c r="L219" s="150"/>
      <c r="M219" s="155"/>
      <c r="T219" s="156"/>
      <c r="AT219" s="151" t="s">
        <v>188</v>
      </c>
      <c r="AU219" s="151" t="s">
        <v>81</v>
      </c>
      <c r="AV219" s="12" t="s">
        <v>81</v>
      </c>
      <c r="AW219" s="12" t="s">
        <v>34</v>
      </c>
      <c r="AX219" s="12" t="s">
        <v>79</v>
      </c>
      <c r="AY219" s="151" t="s">
        <v>163</v>
      </c>
    </row>
    <row r="220" spans="2:65" s="1" customFormat="1" ht="37.9" customHeight="1">
      <c r="B220" s="32"/>
      <c r="C220" s="131" t="s">
        <v>356</v>
      </c>
      <c r="D220" s="131" t="s">
        <v>165</v>
      </c>
      <c r="E220" s="132" t="s">
        <v>357</v>
      </c>
      <c r="F220" s="133" t="s">
        <v>358</v>
      </c>
      <c r="G220" s="134" t="s">
        <v>260</v>
      </c>
      <c r="H220" s="135">
        <v>501.37200000000001</v>
      </c>
      <c r="I220" s="136"/>
      <c r="J220" s="137">
        <f>ROUND(I220*H220,2)</f>
        <v>0</v>
      </c>
      <c r="K220" s="133" t="s">
        <v>169</v>
      </c>
      <c r="L220" s="32"/>
      <c r="M220" s="138" t="s">
        <v>19</v>
      </c>
      <c r="N220" s="139" t="s">
        <v>43</v>
      </c>
      <c r="P220" s="140">
        <f>O220*H220</f>
        <v>0</v>
      </c>
      <c r="Q220" s="140">
        <v>1E-4</v>
      </c>
      <c r="R220" s="140">
        <f>Q220*H220</f>
        <v>5.0137200000000007E-2</v>
      </c>
      <c r="S220" s="140">
        <v>0</v>
      </c>
      <c r="T220" s="141">
        <f>S220*H220</f>
        <v>0</v>
      </c>
      <c r="AR220" s="142" t="s">
        <v>170</v>
      </c>
      <c r="AT220" s="142" t="s">
        <v>165</v>
      </c>
      <c r="AU220" s="142" t="s">
        <v>81</v>
      </c>
      <c r="AY220" s="17" t="s">
        <v>163</v>
      </c>
      <c r="BE220" s="143">
        <f>IF(N220="základní",J220,0)</f>
        <v>0</v>
      </c>
      <c r="BF220" s="143">
        <f>IF(N220="snížená",J220,0)</f>
        <v>0</v>
      </c>
      <c r="BG220" s="143">
        <f>IF(N220="zákl. přenesená",J220,0)</f>
        <v>0</v>
      </c>
      <c r="BH220" s="143">
        <f>IF(N220="sníž. přenesená",J220,0)</f>
        <v>0</v>
      </c>
      <c r="BI220" s="143">
        <f>IF(N220="nulová",J220,0)</f>
        <v>0</v>
      </c>
      <c r="BJ220" s="17" t="s">
        <v>79</v>
      </c>
      <c r="BK220" s="143">
        <f>ROUND(I220*H220,2)</f>
        <v>0</v>
      </c>
      <c r="BL220" s="17" t="s">
        <v>170</v>
      </c>
      <c r="BM220" s="142" t="s">
        <v>359</v>
      </c>
    </row>
    <row r="221" spans="2:65" s="1" customFormat="1" ht="11.25">
      <c r="B221" s="32"/>
      <c r="D221" s="144" t="s">
        <v>172</v>
      </c>
      <c r="F221" s="145" t="s">
        <v>360</v>
      </c>
      <c r="I221" s="146"/>
      <c r="L221" s="32"/>
      <c r="M221" s="147"/>
      <c r="T221" s="53"/>
      <c r="AT221" s="17" t="s">
        <v>172</v>
      </c>
      <c r="AU221" s="17" t="s">
        <v>81</v>
      </c>
    </row>
    <row r="222" spans="2:65" s="1" customFormat="1" ht="97.5">
      <c r="B222" s="32"/>
      <c r="D222" s="148" t="s">
        <v>174</v>
      </c>
      <c r="F222" s="149" t="s">
        <v>361</v>
      </c>
      <c r="I222" s="146"/>
      <c r="L222" s="32"/>
      <c r="M222" s="147"/>
      <c r="T222" s="53"/>
      <c r="AT222" s="17" t="s">
        <v>174</v>
      </c>
      <c r="AU222" s="17" t="s">
        <v>81</v>
      </c>
    </row>
    <row r="223" spans="2:65" s="12" customFormat="1" ht="11.25">
      <c r="B223" s="150"/>
      <c r="D223" s="148" t="s">
        <v>188</v>
      </c>
      <c r="E223" s="151" t="s">
        <v>19</v>
      </c>
      <c r="F223" s="152" t="s">
        <v>362</v>
      </c>
      <c r="H223" s="153">
        <v>501.37200000000001</v>
      </c>
      <c r="I223" s="154"/>
      <c r="L223" s="150"/>
      <c r="M223" s="155"/>
      <c r="T223" s="156"/>
      <c r="AT223" s="151" t="s">
        <v>188</v>
      </c>
      <c r="AU223" s="151" t="s">
        <v>81</v>
      </c>
      <c r="AV223" s="12" t="s">
        <v>81</v>
      </c>
      <c r="AW223" s="12" t="s">
        <v>34</v>
      </c>
      <c r="AX223" s="12" t="s">
        <v>79</v>
      </c>
      <c r="AY223" s="151" t="s">
        <v>163</v>
      </c>
    </row>
    <row r="224" spans="2:65" s="1" customFormat="1" ht="24.2" customHeight="1">
      <c r="B224" s="32"/>
      <c r="C224" s="164" t="s">
        <v>363</v>
      </c>
      <c r="D224" s="164" t="s">
        <v>271</v>
      </c>
      <c r="E224" s="165" t="s">
        <v>364</v>
      </c>
      <c r="F224" s="166" t="s">
        <v>365</v>
      </c>
      <c r="G224" s="167" t="s">
        <v>260</v>
      </c>
      <c r="H224" s="168">
        <v>576.57799999999997</v>
      </c>
      <c r="I224" s="169"/>
      <c r="J224" s="170">
        <f>ROUND(I224*H224,2)</f>
        <v>0</v>
      </c>
      <c r="K224" s="166" t="s">
        <v>169</v>
      </c>
      <c r="L224" s="171"/>
      <c r="M224" s="172" t="s">
        <v>19</v>
      </c>
      <c r="N224" s="173" t="s">
        <v>43</v>
      </c>
      <c r="P224" s="140">
        <f>O224*H224</f>
        <v>0</v>
      </c>
      <c r="Q224" s="140">
        <v>5.0000000000000001E-4</v>
      </c>
      <c r="R224" s="140">
        <f>Q224*H224</f>
        <v>0.28828900000000002</v>
      </c>
      <c r="S224" s="140">
        <v>0</v>
      </c>
      <c r="T224" s="141">
        <f>S224*H224</f>
        <v>0</v>
      </c>
      <c r="AR224" s="142" t="s">
        <v>214</v>
      </c>
      <c r="AT224" s="142" t="s">
        <v>271</v>
      </c>
      <c r="AU224" s="142" t="s">
        <v>81</v>
      </c>
      <c r="AY224" s="17" t="s">
        <v>163</v>
      </c>
      <c r="BE224" s="143">
        <f>IF(N224="základní",J224,0)</f>
        <v>0</v>
      </c>
      <c r="BF224" s="143">
        <f>IF(N224="snížená",J224,0)</f>
        <v>0</v>
      </c>
      <c r="BG224" s="143">
        <f>IF(N224="zákl. přenesená",J224,0)</f>
        <v>0</v>
      </c>
      <c r="BH224" s="143">
        <f>IF(N224="sníž. přenesená",J224,0)</f>
        <v>0</v>
      </c>
      <c r="BI224" s="143">
        <f>IF(N224="nulová",J224,0)</f>
        <v>0</v>
      </c>
      <c r="BJ224" s="17" t="s">
        <v>79</v>
      </c>
      <c r="BK224" s="143">
        <f>ROUND(I224*H224,2)</f>
        <v>0</v>
      </c>
      <c r="BL224" s="17" t="s">
        <v>170</v>
      </c>
      <c r="BM224" s="142" t="s">
        <v>366</v>
      </c>
    </row>
    <row r="225" spans="2:65" s="1" customFormat="1" ht="29.25">
      <c r="B225" s="32"/>
      <c r="D225" s="148" t="s">
        <v>276</v>
      </c>
      <c r="F225" s="149" t="s">
        <v>367</v>
      </c>
      <c r="I225" s="146"/>
      <c r="L225" s="32"/>
      <c r="M225" s="147"/>
      <c r="T225" s="53"/>
      <c r="AT225" s="17" t="s">
        <v>276</v>
      </c>
      <c r="AU225" s="17" t="s">
        <v>81</v>
      </c>
    </row>
    <row r="226" spans="2:65" s="12" customFormat="1" ht="11.25">
      <c r="B226" s="150"/>
      <c r="D226" s="148" t="s">
        <v>188</v>
      </c>
      <c r="F226" s="152" t="s">
        <v>368</v>
      </c>
      <c r="H226" s="153">
        <v>576.57799999999997</v>
      </c>
      <c r="I226" s="154"/>
      <c r="L226" s="150"/>
      <c r="M226" s="155"/>
      <c r="T226" s="156"/>
      <c r="AT226" s="151" t="s">
        <v>188</v>
      </c>
      <c r="AU226" s="151" t="s">
        <v>81</v>
      </c>
      <c r="AV226" s="12" t="s">
        <v>81</v>
      </c>
      <c r="AW226" s="12" t="s">
        <v>4</v>
      </c>
      <c r="AX226" s="12" t="s">
        <v>79</v>
      </c>
      <c r="AY226" s="151" t="s">
        <v>163</v>
      </c>
    </row>
    <row r="227" spans="2:65" s="1" customFormat="1" ht="44.25" customHeight="1">
      <c r="B227" s="32"/>
      <c r="C227" s="131" t="s">
        <v>369</v>
      </c>
      <c r="D227" s="131" t="s">
        <v>165</v>
      </c>
      <c r="E227" s="132" t="s">
        <v>370</v>
      </c>
      <c r="F227" s="133" t="s">
        <v>371</v>
      </c>
      <c r="G227" s="134" t="s">
        <v>254</v>
      </c>
      <c r="H227" s="135">
        <v>33.299999999999997</v>
      </c>
      <c r="I227" s="136"/>
      <c r="J227" s="137">
        <f>ROUND(I227*H227,2)</f>
        <v>0</v>
      </c>
      <c r="K227" s="133" t="s">
        <v>169</v>
      </c>
      <c r="L227" s="32"/>
      <c r="M227" s="138" t="s">
        <v>19</v>
      </c>
      <c r="N227" s="139" t="s">
        <v>43</v>
      </c>
      <c r="P227" s="140">
        <f>O227*H227</f>
        <v>0</v>
      </c>
      <c r="Q227" s="140">
        <v>1E-4</v>
      </c>
      <c r="R227" s="140">
        <f>Q227*H227</f>
        <v>3.3300000000000001E-3</v>
      </c>
      <c r="S227" s="140">
        <v>0</v>
      </c>
      <c r="T227" s="141">
        <f>S227*H227</f>
        <v>0</v>
      </c>
      <c r="AR227" s="142" t="s">
        <v>170</v>
      </c>
      <c r="AT227" s="142" t="s">
        <v>165</v>
      </c>
      <c r="AU227" s="142" t="s">
        <v>81</v>
      </c>
      <c r="AY227" s="17" t="s">
        <v>163</v>
      </c>
      <c r="BE227" s="143">
        <f>IF(N227="základní",J227,0)</f>
        <v>0</v>
      </c>
      <c r="BF227" s="143">
        <f>IF(N227="snížená",J227,0)</f>
        <v>0</v>
      </c>
      <c r="BG227" s="143">
        <f>IF(N227="zákl. přenesená",J227,0)</f>
        <v>0</v>
      </c>
      <c r="BH227" s="143">
        <f>IF(N227="sníž. přenesená",J227,0)</f>
        <v>0</v>
      </c>
      <c r="BI227" s="143">
        <f>IF(N227="nulová",J227,0)</f>
        <v>0</v>
      </c>
      <c r="BJ227" s="17" t="s">
        <v>79</v>
      </c>
      <c r="BK227" s="143">
        <f>ROUND(I227*H227,2)</f>
        <v>0</v>
      </c>
      <c r="BL227" s="17" t="s">
        <v>170</v>
      </c>
      <c r="BM227" s="142" t="s">
        <v>372</v>
      </c>
    </row>
    <row r="228" spans="2:65" s="1" customFormat="1" ht="11.25">
      <c r="B228" s="32"/>
      <c r="D228" s="144" t="s">
        <v>172</v>
      </c>
      <c r="F228" s="145" t="s">
        <v>373</v>
      </c>
      <c r="I228" s="146"/>
      <c r="L228" s="32"/>
      <c r="M228" s="147"/>
      <c r="T228" s="53"/>
      <c r="AT228" s="17" t="s">
        <v>172</v>
      </c>
      <c r="AU228" s="17" t="s">
        <v>81</v>
      </c>
    </row>
    <row r="229" spans="2:65" s="12" customFormat="1" ht="11.25">
      <c r="B229" s="150"/>
      <c r="D229" s="148" t="s">
        <v>188</v>
      </c>
      <c r="E229" s="151" t="s">
        <v>19</v>
      </c>
      <c r="F229" s="152" t="s">
        <v>374</v>
      </c>
      <c r="H229" s="153">
        <v>33.299999999999997</v>
      </c>
      <c r="I229" s="154"/>
      <c r="L229" s="150"/>
      <c r="M229" s="155"/>
      <c r="T229" s="156"/>
      <c r="AT229" s="151" t="s">
        <v>188</v>
      </c>
      <c r="AU229" s="151" t="s">
        <v>81</v>
      </c>
      <c r="AV229" s="12" t="s">
        <v>81</v>
      </c>
      <c r="AW229" s="12" t="s">
        <v>34</v>
      </c>
      <c r="AX229" s="12" t="s">
        <v>79</v>
      </c>
      <c r="AY229" s="151" t="s">
        <v>163</v>
      </c>
    </row>
    <row r="230" spans="2:65" s="1" customFormat="1" ht="44.25" customHeight="1">
      <c r="B230" s="32"/>
      <c r="C230" s="131" t="s">
        <v>375</v>
      </c>
      <c r="D230" s="131" t="s">
        <v>165</v>
      </c>
      <c r="E230" s="132" t="s">
        <v>376</v>
      </c>
      <c r="F230" s="133" t="s">
        <v>377</v>
      </c>
      <c r="G230" s="134" t="s">
        <v>254</v>
      </c>
      <c r="H230" s="135">
        <v>522.6</v>
      </c>
      <c r="I230" s="136"/>
      <c r="J230" s="137">
        <f>ROUND(I230*H230,2)</f>
        <v>0</v>
      </c>
      <c r="K230" s="133" t="s">
        <v>169</v>
      </c>
      <c r="L230" s="32"/>
      <c r="M230" s="138" t="s">
        <v>19</v>
      </c>
      <c r="N230" s="139" t="s">
        <v>43</v>
      </c>
      <c r="P230" s="140">
        <f>O230*H230</f>
        <v>0</v>
      </c>
      <c r="Q230" s="140">
        <v>1.1E-4</v>
      </c>
      <c r="R230" s="140">
        <f>Q230*H230</f>
        <v>5.7486000000000002E-2</v>
      </c>
      <c r="S230" s="140">
        <v>0</v>
      </c>
      <c r="T230" s="141">
        <f>S230*H230</f>
        <v>0</v>
      </c>
      <c r="AR230" s="142" t="s">
        <v>170</v>
      </c>
      <c r="AT230" s="142" t="s">
        <v>165</v>
      </c>
      <c r="AU230" s="142" t="s">
        <v>81</v>
      </c>
      <c r="AY230" s="17" t="s">
        <v>163</v>
      </c>
      <c r="BE230" s="143">
        <f>IF(N230="základní",J230,0)</f>
        <v>0</v>
      </c>
      <c r="BF230" s="143">
        <f>IF(N230="snížená",J230,0)</f>
        <v>0</v>
      </c>
      <c r="BG230" s="143">
        <f>IF(N230="zákl. přenesená",J230,0)</f>
        <v>0</v>
      </c>
      <c r="BH230" s="143">
        <f>IF(N230="sníž. přenesená",J230,0)</f>
        <v>0</v>
      </c>
      <c r="BI230" s="143">
        <f>IF(N230="nulová",J230,0)</f>
        <v>0</v>
      </c>
      <c r="BJ230" s="17" t="s">
        <v>79</v>
      </c>
      <c r="BK230" s="143">
        <f>ROUND(I230*H230,2)</f>
        <v>0</v>
      </c>
      <c r="BL230" s="17" t="s">
        <v>170</v>
      </c>
      <c r="BM230" s="142" t="s">
        <v>378</v>
      </c>
    </row>
    <row r="231" spans="2:65" s="1" customFormat="1" ht="11.25">
      <c r="B231" s="32"/>
      <c r="D231" s="144" t="s">
        <v>172</v>
      </c>
      <c r="F231" s="145" t="s">
        <v>379</v>
      </c>
      <c r="I231" s="146"/>
      <c r="L231" s="32"/>
      <c r="M231" s="147"/>
      <c r="T231" s="53"/>
      <c r="AT231" s="17" t="s">
        <v>172</v>
      </c>
      <c r="AU231" s="17" t="s">
        <v>81</v>
      </c>
    </row>
    <row r="232" spans="2:65" s="12" customFormat="1" ht="11.25">
      <c r="B232" s="150"/>
      <c r="D232" s="148" t="s">
        <v>188</v>
      </c>
      <c r="E232" s="151" t="s">
        <v>19</v>
      </c>
      <c r="F232" s="152" t="s">
        <v>380</v>
      </c>
      <c r="H232" s="153">
        <v>522.6</v>
      </c>
      <c r="I232" s="154"/>
      <c r="L232" s="150"/>
      <c r="M232" s="155"/>
      <c r="T232" s="156"/>
      <c r="AT232" s="151" t="s">
        <v>188</v>
      </c>
      <c r="AU232" s="151" t="s">
        <v>81</v>
      </c>
      <c r="AV232" s="12" t="s">
        <v>81</v>
      </c>
      <c r="AW232" s="12" t="s">
        <v>34</v>
      </c>
      <c r="AX232" s="12" t="s">
        <v>79</v>
      </c>
      <c r="AY232" s="151" t="s">
        <v>163</v>
      </c>
    </row>
    <row r="233" spans="2:65" s="1" customFormat="1" ht="44.25" customHeight="1">
      <c r="B233" s="32"/>
      <c r="C233" s="131" t="s">
        <v>381</v>
      </c>
      <c r="D233" s="131" t="s">
        <v>165</v>
      </c>
      <c r="E233" s="132" t="s">
        <v>382</v>
      </c>
      <c r="F233" s="133" t="s">
        <v>383</v>
      </c>
      <c r="G233" s="134" t="s">
        <v>254</v>
      </c>
      <c r="H233" s="135">
        <v>19.600000000000001</v>
      </c>
      <c r="I233" s="136"/>
      <c r="J233" s="137">
        <f>ROUND(I233*H233,2)</f>
        <v>0</v>
      </c>
      <c r="K233" s="133" t="s">
        <v>169</v>
      </c>
      <c r="L233" s="32"/>
      <c r="M233" s="138" t="s">
        <v>19</v>
      </c>
      <c r="N233" s="139" t="s">
        <v>43</v>
      </c>
      <c r="P233" s="140">
        <f>O233*H233</f>
        <v>0</v>
      </c>
      <c r="Q233" s="140">
        <v>1.2999999999999999E-4</v>
      </c>
      <c r="R233" s="140">
        <f>Q233*H233</f>
        <v>2.5479999999999999E-3</v>
      </c>
      <c r="S233" s="140">
        <v>0</v>
      </c>
      <c r="T233" s="141">
        <f>S233*H233</f>
        <v>0</v>
      </c>
      <c r="AR233" s="142" t="s">
        <v>170</v>
      </c>
      <c r="AT233" s="142" t="s">
        <v>165</v>
      </c>
      <c r="AU233" s="142" t="s">
        <v>81</v>
      </c>
      <c r="AY233" s="17" t="s">
        <v>163</v>
      </c>
      <c r="BE233" s="143">
        <f>IF(N233="základní",J233,0)</f>
        <v>0</v>
      </c>
      <c r="BF233" s="143">
        <f>IF(N233="snížená",J233,0)</f>
        <v>0</v>
      </c>
      <c r="BG233" s="143">
        <f>IF(N233="zákl. přenesená",J233,0)</f>
        <v>0</v>
      </c>
      <c r="BH233" s="143">
        <f>IF(N233="sníž. přenesená",J233,0)</f>
        <v>0</v>
      </c>
      <c r="BI233" s="143">
        <f>IF(N233="nulová",J233,0)</f>
        <v>0</v>
      </c>
      <c r="BJ233" s="17" t="s">
        <v>79</v>
      </c>
      <c r="BK233" s="143">
        <f>ROUND(I233*H233,2)</f>
        <v>0</v>
      </c>
      <c r="BL233" s="17" t="s">
        <v>170</v>
      </c>
      <c r="BM233" s="142" t="s">
        <v>384</v>
      </c>
    </row>
    <row r="234" spans="2:65" s="1" customFormat="1" ht="11.25">
      <c r="B234" s="32"/>
      <c r="D234" s="144" t="s">
        <v>172</v>
      </c>
      <c r="F234" s="145" t="s">
        <v>385</v>
      </c>
      <c r="I234" s="146"/>
      <c r="L234" s="32"/>
      <c r="M234" s="147"/>
      <c r="T234" s="53"/>
      <c r="AT234" s="17" t="s">
        <v>172</v>
      </c>
      <c r="AU234" s="17" t="s">
        <v>81</v>
      </c>
    </row>
    <row r="235" spans="2:65" s="12" customFormat="1" ht="11.25">
      <c r="B235" s="150"/>
      <c r="D235" s="148" t="s">
        <v>188</v>
      </c>
      <c r="E235" s="151" t="s">
        <v>19</v>
      </c>
      <c r="F235" s="152" t="s">
        <v>386</v>
      </c>
      <c r="H235" s="153">
        <v>19.600000000000001</v>
      </c>
      <c r="I235" s="154"/>
      <c r="L235" s="150"/>
      <c r="M235" s="155"/>
      <c r="T235" s="156"/>
      <c r="AT235" s="151" t="s">
        <v>188</v>
      </c>
      <c r="AU235" s="151" t="s">
        <v>81</v>
      </c>
      <c r="AV235" s="12" t="s">
        <v>81</v>
      </c>
      <c r="AW235" s="12" t="s">
        <v>34</v>
      </c>
      <c r="AX235" s="12" t="s">
        <v>79</v>
      </c>
      <c r="AY235" s="151" t="s">
        <v>163</v>
      </c>
    </row>
    <row r="236" spans="2:65" s="1" customFormat="1" ht="44.25" customHeight="1">
      <c r="B236" s="32"/>
      <c r="C236" s="131" t="s">
        <v>387</v>
      </c>
      <c r="D236" s="131" t="s">
        <v>165</v>
      </c>
      <c r="E236" s="132" t="s">
        <v>388</v>
      </c>
      <c r="F236" s="133" t="s">
        <v>389</v>
      </c>
      <c r="G236" s="134" t="s">
        <v>254</v>
      </c>
      <c r="H236" s="135">
        <v>30.6</v>
      </c>
      <c r="I236" s="136"/>
      <c r="J236" s="137">
        <f>ROUND(I236*H236,2)</f>
        <v>0</v>
      </c>
      <c r="K236" s="133" t="s">
        <v>169</v>
      </c>
      <c r="L236" s="32"/>
      <c r="M236" s="138" t="s">
        <v>19</v>
      </c>
      <c r="N236" s="139" t="s">
        <v>43</v>
      </c>
      <c r="P236" s="140">
        <f>O236*H236</f>
        <v>0</v>
      </c>
      <c r="Q236" s="140">
        <v>1.3999999999999999E-4</v>
      </c>
      <c r="R236" s="140">
        <f>Q236*H236</f>
        <v>4.2839999999999996E-3</v>
      </c>
      <c r="S236" s="140">
        <v>0</v>
      </c>
      <c r="T236" s="141">
        <f>S236*H236</f>
        <v>0</v>
      </c>
      <c r="AR236" s="142" t="s">
        <v>170</v>
      </c>
      <c r="AT236" s="142" t="s">
        <v>165</v>
      </c>
      <c r="AU236" s="142" t="s">
        <v>81</v>
      </c>
      <c r="AY236" s="17" t="s">
        <v>163</v>
      </c>
      <c r="BE236" s="143">
        <f>IF(N236="základní",J236,0)</f>
        <v>0</v>
      </c>
      <c r="BF236" s="143">
        <f>IF(N236="snížená",J236,0)</f>
        <v>0</v>
      </c>
      <c r="BG236" s="143">
        <f>IF(N236="zákl. přenesená",J236,0)</f>
        <v>0</v>
      </c>
      <c r="BH236" s="143">
        <f>IF(N236="sníž. přenesená",J236,0)</f>
        <v>0</v>
      </c>
      <c r="BI236" s="143">
        <f>IF(N236="nulová",J236,0)</f>
        <v>0</v>
      </c>
      <c r="BJ236" s="17" t="s">
        <v>79</v>
      </c>
      <c r="BK236" s="143">
        <f>ROUND(I236*H236,2)</f>
        <v>0</v>
      </c>
      <c r="BL236" s="17" t="s">
        <v>170</v>
      </c>
      <c r="BM236" s="142" t="s">
        <v>390</v>
      </c>
    </row>
    <row r="237" spans="2:65" s="1" customFormat="1" ht="11.25">
      <c r="B237" s="32"/>
      <c r="D237" s="144" t="s">
        <v>172</v>
      </c>
      <c r="F237" s="145" t="s">
        <v>391</v>
      </c>
      <c r="I237" s="146"/>
      <c r="L237" s="32"/>
      <c r="M237" s="147"/>
      <c r="T237" s="53"/>
      <c r="AT237" s="17" t="s">
        <v>172</v>
      </c>
      <c r="AU237" s="17" t="s">
        <v>81</v>
      </c>
    </row>
    <row r="238" spans="2:65" s="12" customFormat="1" ht="11.25">
      <c r="B238" s="150"/>
      <c r="D238" s="148" t="s">
        <v>188</v>
      </c>
      <c r="E238" s="151" t="s">
        <v>19</v>
      </c>
      <c r="F238" s="152" t="s">
        <v>392</v>
      </c>
      <c r="H238" s="153">
        <v>30.6</v>
      </c>
      <c r="I238" s="154"/>
      <c r="L238" s="150"/>
      <c r="M238" s="155"/>
      <c r="T238" s="156"/>
      <c r="AT238" s="151" t="s">
        <v>188</v>
      </c>
      <c r="AU238" s="151" t="s">
        <v>81</v>
      </c>
      <c r="AV238" s="12" t="s">
        <v>81</v>
      </c>
      <c r="AW238" s="12" t="s">
        <v>34</v>
      </c>
      <c r="AX238" s="12" t="s">
        <v>79</v>
      </c>
      <c r="AY238" s="151" t="s">
        <v>163</v>
      </c>
    </row>
    <row r="239" spans="2:65" s="1" customFormat="1" ht="44.25" customHeight="1">
      <c r="B239" s="32"/>
      <c r="C239" s="131" t="s">
        <v>393</v>
      </c>
      <c r="D239" s="131" t="s">
        <v>165</v>
      </c>
      <c r="E239" s="132" t="s">
        <v>394</v>
      </c>
      <c r="F239" s="133" t="s">
        <v>395</v>
      </c>
      <c r="G239" s="134" t="s">
        <v>254</v>
      </c>
      <c r="H239" s="135">
        <v>555.9</v>
      </c>
      <c r="I239" s="136"/>
      <c r="J239" s="137">
        <f>ROUND(I239*H239,2)</f>
        <v>0</v>
      </c>
      <c r="K239" s="133" t="s">
        <v>169</v>
      </c>
      <c r="L239" s="32"/>
      <c r="M239" s="138" t="s">
        <v>19</v>
      </c>
      <c r="N239" s="139" t="s">
        <v>43</v>
      </c>
      <c r="P239" s="140">
        <f>O239*H239</f>
        <v>0</v>
      </c>
      <c r="Q239" s="140">
        <v>0</v>
      </c>
      <c r="R239" s="140">
        <f>Q239*H239</f>
        <v>0</v>
      </c>
      <c r="S239" s="140">
        <v>0</v>
      </c>
      <c r="T239" s="141">
        <f>S239*H239</f>
        <v>0</v>
      </c>
      <c r="AR239" s="142" t="s">
        <v>170</v>
      </c>
      <c r="AT239" s="142" t="s">
        <v>165</v>
      </c>
      <c r="AU239" s="142" t="s">
        <v>81</v>
      </c>
      <c r="AY239" s="17" t="s">
        <v>163</v>
      </c>
      <c r="BE239" s="143">
        <f>IF(N239="základní",J239,0)</f>
        <v>0</v>
      </c>
      <c r="BF239" s="143">
        <f>IF(N239="snížená",J239,0)</f>
        <v>0</v>
      </c>
      <c r="BG239" s="143">
        <f>IF(N239="zákl. přenesená",J239,0)</f>
        <v>0</v>
      </c>
      <c r="BH239" s="143">
        <f>IF(N239="sníž. přenesená",J239,0)</f>
        <v>0</v>
      </c>
      <c r="BI239" s="143">
        <f>IF(N239="nulová",J239,0)</f>
        <v>0</v>
      </c>
      <c r="BJ239" s="17" t="s">
        <v>79</v>
      </c>
      <c r="BK239" s="143">
        <f>ROUND(I239*H239,2)</f>
        <v>0</v>
      </c>
      <c r="BL239" s="17" t="s">
        <v>170</v>
      </c>
      <c r="BM239" s="142" t="s">
        <v>396</v>
      </c>
    </row>
    <row r="240" spans="2:65" s="1" customFormat="1" ht="11.25">
      <c r="B240" s="32"/>
      <c r="D240" s="144" t="s">
        <v>172</v>
      </c>
      <c r="F240" s="145" t="s">
        <v>397</v>
      </c>
      <c r="I240" s="146"/>
      <c r="L240" s="32"/>
      <c r="M240" s="147"/>
      <c r="T240" s="53"/>
      <c r="AT240" s="17" t="s">
        <v>172</v>
      </c>
      <c r="AU240" s="17" t="s">
        <v>81</v>
      </c>
    </row>
    <row r="241" spans="2:65" s="1" customFormat="1" ht="97.5">
      <c r="B241" s="32"/>
      <c r="D241" s="148" t="s">
        <v>174</v>
      </c>
      <c r="F241" s="149" t="s">
        <v>398</v>
      </c>
      <c r="I241" s="146"/>
      <c r="L241" s="32"/>
      <c r="M241" s="147"/>
      <c r="T241" s="53"/>
      <c r="AT241" s="17" t="s">
        <v>174</v>
      </c>
      <c r="AU241" s="17" t="s">
        <v>81</v>
      </c>
    </row>
    <row r="242" spans="2:65" s="12" customFormat="1" ht="11.25">
      <c r="B242" s="150"/>
      <c r="D242" s="148" t="s">
        <v>188</v>
      </c>
      <c r="E242" s="151" t="s">
        <v>19</v>
      </c>
      <c r="F242" s="152" t="s">
        <v>399</v>
      </c>
      <c r="H242" s="153">
        <v>555.9</v>
      </c>
      <c r="I242" s="154"/>
      <c r="L242" s="150"/>
      <c r="M242" s="155"/>
      <c r="T242" s="156"/>
      <c r="AT242" s="151" t="s">
        <v>188</v>
      </c>
      <c r="AU242" s="151" t="s">
        <v>81</v>
      </c>
      <c r="AV242" s="12" t="s">
        <v>81</v>
      </c>
      <c r="AW242" s="12" t="s">
        <v>34</v>
      </c>
      <c r="AX242" s="12" t="s">
        <v>79</v>
      </c>
      <c r="AY242" s="151" t="s">
        <v>163</v>
      </c>
    </row>
    <row r="243" spans="2:65" s="1" customFormat="1" ht="16.5" customHeight="1">
      <c r="B243" s="32"/>
      <c r="C243" s="164" t="s">
        <v>400</v>
      </c>
      <c r="D243" s="164" t="s">
        <v>271</v>
      </c>
      <c r="E243" s="165" t="s">
        <v>401</v>
      </c>
      <c r="F243" s="166" t="s">
        <v>402</v>
      </c>
      <c r="G243" s="167" t="s">
        <v>185</v>
      </c>
      <c r="H243" s="168">
        <v>167.83</v>
      </c>
      <c r="I243" s="169"/>
      <c r="J243" s="170">
        <f>ROUND(I243*H243,2)</f>
        <v>0</v>
      </c>
      <c r="K243" s="166" t="s">
        <v>169</v>
      </c>
      <c r="L243" s="171"/>
      <c r="M243" s="172" t="s">
        <v>19</v>
      </c>
      <c r="N243" s="173" t="s">
        <v>43</v>
      </c>
      <c r="P243" s="140">
        <f>O243*H243</f>
        <v>0</v>
      </c>
      <c r="Q243" s="140">
        <v>2.4289999999999998</v>
      </c>
      <c r="R243" s="140">
        <f>Q243*H243</f>
        <v>407.65906999999999</v>
      </c>
      <c r="S243" s="140">
        <v>0</v>
      </c>
      <c r="T243" s="141">
        <f>S243*H243</f>
        <v>0</v>
      </c>
      <c r="AR243" s="142" t="s">
        <v>214</v>
      </c>
      <c r="AT243" s="142" t="s">
        <v>271</v>
      </c>
      <c r="AU243" s="142" t="s">
        <v>81</v>
      </c>
      <c r="AY243" s="17" t="s">
        <v>163</v>
      </c>
      <c r="BE243" s="143">
        <f>IF(N243="základní",J243,0)</f>
        <v>0</v>
      </c>
      <c r="BF243" s="143">
        <f>IF(N243="snížená",J243,0)</f>
        <v>0</v>
      </c>
      <c r="BG243" s="143">
        <f>IF(N243="zákl. přenesená",J243,0)</f>
        <v>0</v>
      </c>
      <c r="BH243" s="143">
        <f>IF(N243="sníž. přenesená",J243,0)</f>
        <v>0</v>
      </c>
      <c r="BI243" s="143">
        <f>IF(N243="nulová",J243,0)</f>
        <v>0</v>
      </c>
      <c r="BJ243" s="17" t="s">
        <v>79</v>
      </c>
      <c r="BK243" s="143">
        <f>ROUND(I243*H243,2)</f>
        <v>0</v>
      </c>
      <c r="BL243" s="17" t="s">
        <v>170</v>
      </c>
      <c r="BM243" s="142" t="s">
        <v>403</v>
      </c>
    </row>
    <row r="244" spans="2:65" s="12" customFormat="1" ht="11.25">
      <c r="B244" s="150"/>
      <c r="D244" s="148" t="s">
        <v>188</v>
      </c>
      <c r="E244" s="151" t="s">
        <v>19</v>
      </c>
      <c r="F244" s="152" t="s">
        <v>404</v>
      </c>
      <c r="H244" s="153">
        <v>167.83</v>
      </c>
      <c r="I244" s="154"/>
      <c r="L244" s="150"/>
      <c r="M244" s="155"/>
      <c r="T244" s="156"/>
      <c r="AT244" s="151" t="s">
        <v>188</v>
      </c>
      <c r="AU244" s="151" t="s">
        <v>81</v>
      </c>
      <c r="AV244" s="12" t="s">
        <v>81</v>
      </c>
      <c r="AW244" s="12" t="s">
        <v>34</v>
      </c>
      <c r="AX244" s="12" t="s">
        <v>79</v>
      </c>
      <c r="AY244" s="151" t="s">
        <v>163</v>
      </c>
    </row>
    <row r="245" spans="2:65" s="1" customFormat="1" ht="44.25" customHeight="1">
      <c r="B245" s="32"/>
      <c r="C245" s="131" t="s">
        <v>405</v>
      </c>
      <c r="D245" s="131" t="s">
        <v>165</v>
      </c>
      <c r="E245" s="132" t="s">
        <v>406</v>
      </c>
      <c r="F245" s="133" t="s">
        <v>407</v>
      </c>
      <c r="G245" s="134" t="s">
        <v>254</v>
      </c>
      <c r="H245" s="135">
        <v>50.2</v>
      </c>
      <c r="I245" s="136"/>
      <c r="J245" s="137">
        <f>ROUND(I245*H245,2)</f>
        <v>0</v>
      </c>
      <c r="K245" s="133" t="s">
        <v>169</v>
      </c>
      <c r="L245" s="32"/>
      <c r="M245" s="138" t="s">
        <v>19</v>
      </c>
      <c r="N245" s="139" t="s">
        <v>43</v>
      </c>
      <c r="P245" s="140">
        <f>O245*H245</f>
        <v>0</v>
      </c>
      <c r="Q245" s="140">
        <v>0</v>
      </c>
      <c r="R245" s="140">
        <f>Q245*H245</f>
        <v>0</v>
      </c>
      <c r="S245" s="140">
        <v>0</v>
      </c>
      <c r="T245" s="141">
        <f>S245*H245</f>
        <v>0</v>
      </c>
      <c r="AR245" s="142" t="s">
        <v>170</v>
      </c>
      <c r="AT245" s="142" t="s">
        <v>165</v>
      </c>
      <c r="AU245" s="142" t="s">
        <v>81</v>
      </c>
      <c r="AY245" s="17" t="s">
        <v>163</v>
      </c>
      <c r="BE245" s="143">
        <f>IF(N245="základní",J245,0)</f>
        <v>0</v>
      </c>
      <c r="BF245" s="143">
        <f>IF(N245="snížená",J245,0)</f>
        <v>0</v>
      </c>
      <c r="BG245" s="143">
        <f>IF(N245="zákl. přenesená",J245,0)</f>
        <v>0</v>
      </c>
      <c r="BH245" s="143">
        <f>IF(N245="sníž. přenesená",J245,0)</f>
        <v>0</v>
      </c>
      <c r="BI245" s="143">
        <f>IF(N245="nulová",J245,0)</f>
        <v>0</v>
      </c>
      <c r="BJ245" s="17" t="s">
        <v>79</v>
      </c>
      <c r="BK245" s="143">
        <f>ROUND(I245*H245,2)</f>
        <v>0</v>
      </c>
      <c r="BL245" s="17" t="s">
        <v>170</v>
      </c>
      <c r="BM245" s="142" t="s">
        <v>408</v>
      </c>
    </row>
    <row r="246" spans="2:65" s="1" customFormat="1" ht="11.25">
      <c r="B246" s="32"/>
      <c r="D246" s="144" t="s">
        <v>172</v>
      </c>
      <c r="F246" s="145" t="s">
        <v>409</v>
      </c>
      <c r="I246" s="146"/>
      <c r="L246" s="32"/>
      <c r="M246" s="147"/>
      <c r="T246" s="53"/>
      <c r="AT246" s="17" t="s">
        <v>172</v>
      </c>
      <c r="AU246" s="17" t="s">
        <v>81</v>
      </c>
    </row>
    <row r="247" spans="2:65" s="1" customFormat="1" ht="97.5">
      <c r="B247" s="32"/>
      <c r="D247" s="148" t="s">
        <v>174</v>
      </c>
      <c r="F247" s="149" t="s">
        <v>398</v>
      </c>
      <c r="I247" s="146"/>
      <c r="L247" s="32"/>
      <c r="M247" s="147"/>
      <c r="T247" s="53"/>
      <c r="AT247" s="17" t="s">
        <v>174</v>
      </c>
      <c r="AU247" s="17" t="s">
        <v>81</v>
      </c>
    </row>
    <row r="248" spans="2:65" s="12" customFormat="1" ht="11.25">
      <c r="B248" s="150"/>
      <c r="D248" s="148" t="s">
        <v>188</v>
      </c>
      <c r="E248" s="151" t="s">
        <v>19</v>
      </c>
      <c r="F248" s="152" t="s">
        <v>410</v>
      </c>
      <c r="H248" s="153">
        <v>50.2</v>
      </c>
      <c r="I248" s="154"/>
      <c r="L248" s="150"/>
      <c r="M248" s="155"/>
      <c r="T248" s="156"/>
      <c r="AT248" s="151" t="s">
        <v>188</v>
      </c>
      <c r="AU248" s="151" t="s">
        <v>81</v>
      </c>
      <c r="AV248" s="12" t="s">
        <v>81</v>
      </c>
      <c r="AW248" s="12" t="s">
        <v>34</v>
      </c>
      <c r="AX248" s="12" t="s">
        <v>79</v>
      </c>
      <c r="AY248" s="151" t="s">
        <v>163</v>
      </c>
    </row>
    <row r="249" spans="2:65" s="1" customFormat="1" ht="16.5" customHeight="1">
      <c r="B249" s="32"/>
      <c r="C249" s="164" t="s">
        <v>411</v>
      </c>
      <c r="D249" s="164" t="s">
        <v>271</v>
      </c>
      <c r="E249" s="165" t="s">
        <v>401</v>
      </c>
      <c r="F249" s="166" t="s">
        <v>402</v>
      </c>
      <c r="G249" s="167" t="s">
        <v>185</v>
      </c>
      <c r="H249" s="168">
        <v>26.510999999999999</v>
      </c>
      <c r="I249" s="169"/>
      <c r="J249" s="170">
        <f>ROUND(I249*H249,2)</f>
        <v>0</v>
      </c>
      <c r="K249" s="166" t="s">
        <v>169</v>
      </c>
      <c r="L249" s="171"/>
      <c r="M249" s="172" t="s">
        <v>19</v>
      </c>
      <c r="N249" s="173" t="s">
        <v>43</v>
      </c>
      <c r="P249" s="140">
        <f>O249*H249</f>
        <v>0</v>
      </c>
      <c r="Q249" s="140">
        <v>2.4289999999999998</v>
      </c>
      <c r="R249" s="140">
        <f>Q249*H249</f>
        <v>64.395218999999997</v>
      </c>
      <c r="S249" s="140">
        <v>0</v>
      </c>
      <c r="T249" s="141">
        <f>S249*H249</f>
        <v>0</v>
      </c>
      <c r="AR249" s="142" t="s">
        <v>214</v>
      </c>
      <c r="AT249" s="142" t="s">
        <v>271</v>
      </c>
      <c r="AU249" s="142" t="s">
        <v>81</v>
      </c>
      <c r="AY249" s="17" t="s">
        <v>163</v>
      </c>
      <c r="BE249" s="143">
        <f>IF(N249="základní",J249,0)</f>
        <v>0</v>
      </c>
      <c r="BF249" s="143">
        <f>IF(N249="snížená",J249,0)</f>
        <v>0</v>
      </c>
      <c r="BG249" s="143">
        <f>IF(N249="zákl. přenesená",J249,0)</f>
        <v>0</v>
      </c>
      <c r="BH249" s="143">
        <f>IF(N249="sníž. přenesená",J249,0)</f>
        <v>0</v>
      </c>
      <c r="BI249" s="143">
        <f>IF(N249="nulová",J249,0)</f>
        <v>0</v>
      </c>
      <c r="BJ249" s="17" t="s">
        <v>79</v>
      </c>
      <c r="BK249" s="143">
        <f>ROUND(I249*H249,2)</f>
        <v>0</v>
      </c>
      <c r="BL249" s="17" t="s">
        <v>170</v>
      </c>
      <c r="BM249" s="142" t="s">
        <v>412</v>
      </c>
    </row>
    <row r="250" spans="2:65" s="12" customFormat="1" ht="11.25">
      <c r="B250" s="150"/>
      <c r="D250" s="148" t="s">
        <v>188</v>
      </c>
      <c r="E250" s="151" t="s">
        <v>19</v>
      </c>
      <c r="F250" s="152" t="s">
        <v>413</v>
      </c>
      <c r="H250" s="153">
        <v>26.510999999999999</v>
      </c>
      <c r="I250" s="154"/>
      <c r="L250" s="150"/>
      <c r="M250" s="155"/>
      <c r="T250" s="156"/>
      <c r="AT250" s="151" t="s">
        <v>188</v>
      </c>
      <c r="AU250" s="151" t="s">
        <v>81</v>
      </c>
      <c r="AV250" s="12" t="s">
        <v>81</v>
      </c>
      <c r="AW250" s="12" t="s">
        <v>34</v>
      </c>
      <c r="AX250" s="12" t="s">
        <v>79</v>
      </c>
      <c r="AY250" s="151" t="s">
        <v>163</v>
      </c>
    </row>
    <row r="251" spans="2:65" s="1" customFormat="1" ht="21.75" customHeight="1">
      <c r="B251" s="32"/>
      <c r="C251" s="131" t="s">
        <v>414</v>
      </c>
      <c r="D251" s="131" t="s">
        <v>165</v>
      </c>
      <c r="E251" s="132" t="s">
        <v>415</v>
      </c>
      <c r="F251" s="133" t="s">
        <v>416</v>
      </c>
      <c r="G251" s="134" t="s">
        <v>274</v>
      </c>
      <c r="H251" s="135">
        <v>16.713000000000001</v>
      </c>
      <c r="I251" s="136"/>
      <c r="J251" s="137">
        <f>ROUND(I251*H251,2)</f>
        <v>0</v>
      </c>
      <c r="K251" s="133" t="s">
        <v>169</v>
      </c>
      <c r="L251" s="32"/>
      <c r="M251" s="138" t="s">
        <v>19</v>
      </c>
      <c r="N251" s="139" t="s">
        <v>43</v>
      </c>
      <c r="P251" s="140">
        <f>O251*H251</f>
        <v>0</v>
      </c>
      <c r="Q251" s="140">
        <v>1.1133200000000001</v>
      </c>
      <c r="R251" s="140">
        <f>Q251*H251</f>
        <v>18.606917160000002</v>
      </c>
      <c r="S251" s="140">
        <v>0</v>
      </c>
      <c r="T251" s="141">
        <f>S251*H251</f>
        <v>0</v>
      </c>
      <c r="AR251" s="142" t="s">
        <v>170</v>
      </c>
      <c r="AT251" s="142" t="s">
        <v>165</v>
      </c>
      <c r="AU251" s="142" t="s">
        <v>81</v>
      </c>
      <c r="AY251" s="17" t="s">
        <v>163</v>
      </c>
      <c r="BE251" s="143">
        <f>IF(N251="základní",J251,0)</f>
        <v>0</v>
      </c>
      <c r="BF251" s="143">
        <f>IF(N251="snížená",J251,0)</f>
        <v>0</v>
      </c>
      <c r="BG251" s="143">
        <f>IF(N251="zákl. přenesená",J251,0)</f>
        <v>0</v>
      </c>
      <c r="BH251" s="143">
        <f>IF(N251="sníž. přenesená",J251,0)</f>
        <v>0</v>
      </c>
      <c r="BI251" s="143">
        <f>IF(N251="nulová",J251,0)</f>
        <v>0</v>
      </c>
      <c r="BJ251" s="17" t="s">
        <v>79</v>
      </c>
      <c r="BK251" s="143">
        <f>ROUND(I251*H251,2)</f>
        <v>0</v>
      </c>
      <c r="BL251" s="17" t="s">
        <v>170</v>
      </c>
      <c r="BM251" s="142" t="s">
        <v>417</v>
      </c>
    </row>
    <row r="252" spans="2:65" s="1" customFormat="1" ht="11.25">
      <c r="B252" s="32"/>
      <c r="D252" s="144" t="s">
        <v>172</v>
      </c>
      <c r="F252" s="145" t="s">
        <v>418</v>
      </c>
      <c r="I252" s="146"/>
      <c r="L252" s="32"/>
      <c r="M252" s="147"/>
      <c r="T252" s="53"/>
      <c r="AT252" s="17" t="s">
        <v>172</v>
      </c>
      <c r="AU252" s="17" t="s">
        <v>81</v>
      </c>
    </row>
    <row r="253" spans="2:65" s="1" customFormat="1" ht="68.25">
      <c r="B253" s="32"/>
      <c r="D253" s="148" t="s">
        <v>174</v>
      </c>
      <c r="F253" s="149" t="s">
        <v>419</v>
      </c>
      <c r="I253" s="146"/>
      <c r="L253" s="32"/>
      <c r="M253" s="147"/>
      <c r="T253" s="53"/>
      <c r="AT253" s="17" t="s">
        <v>174</v>
      </c>
      <c r="AU253" s="17" t="s">
        <v>81</v>
      </c>
    </row>
    <row r="254" spans="2:65" s="1" customFormat="1" ht="24.2" customHeight="1">
      <c r="B254" s="32"/>
      <c r="C254" s="131" t="s">
        <v>420</v>
      </c>
      <c r="D254" s="131" t="s">
        <v>165</v>
      </c>
      <c r="E254" s="132" t="s">
        <v>421</v>
      </c>
      <c r="F254" s="133" t="s">
        <v>422</v>
      </c>
      <c r="G254" s="134" t="s">
        <v>185</v>
      </c>
      <c r="H254" s="135">
        <v>381.92599999999999</v>
      </c>
      <c r="I254" s="136"/>
      <c r="J254" s="137">
        <f>ROUND(I254*H254,2)</f>
        <v>0</v>
      </c>
      <c r="K254" s="133" t="s">
        <v>169</v>
      </c>
      <c r="L254" s="32"/>
      <c r="M254" s="138" t="s">
        <v>19</v>
      </c>
      <c r="N254" s="139" t="s">
        <v>43</v>
      </c>
      <c r="P254" s="140">
        <f>O254*H254</f>
        <v>0</v>
      </c>
      <c r="Q254" s="140">
        <v>2.16</v>
      </c>
      <c r="R254" s="140">
        <f>Q254*H254</f>
        <v>824.96015999999997</v>
      </c>
      <c r="S254" s="140">
        <v>0</v>
      </c>
      <c r="T254" s="141">
        <f>S254*H254</f>
        <v>0</v>
      </c>
      <c r="AR254" s="142" t="s">
        <v>170</v>
      </c>
      <c r="AT254" s="142" t="s">
        <v>165</v>
      </c>
      <c r="AU254" s="142" t="s">
        <v>81</v>
      </c>
      <c r="AY254" s="17" t="s">
        <v>163</v>
      </c>
      <c r="BE254" s="143">
        <f>IF(N254="základní",J254,0)</f>
        <v>0</v>
      </c>
      <c r="BF254" s="143">
        <f>IF(N254="snížená",J254,0)</f>
        <v>0</v>
      </c>
      <c r="BG254" s="143">
        <f>IF(N254="zákl. přenesená",J254,0)</f>
        <v>0</v>
      </c>
      <c r="BH254" s="143">
        <f>IF(N254="sníž. přenesená",J254,0)</f>
        <v>0</v>
      </c>
      <c r="BI254" s="143">
        <f>IF(N254="nulová",J254,0)</f>
        <v>0</v>
      </c>
      <c r="BJ254" s="17" t="s">
        <v>79</v>
      </c>
      <c r="BK254" s="143">
        <f>ROUND(I254*H254,2)</f>
        <v>0</v>
      </c>
      <c r="BL254" s="17" t="s">
        <v>170</v>
      </c>
      <c r="BM254" s="142" t="s">
        <v>423</v>
      </c>
    </row>
    <row r="255" spans="2:65" s="1" customFormat="1" ht="11.25">
      <c r="B255" s="32"/>
      <c r="D255" s="144" t="s">
        <v>172</v>
      </c>
      <c r="F255" s="145" t="s">
        <v>424</v>
      </c>
      <c r="I255" s="146"/>
      <c r="L255" s="32"/>
      <c r="M255" s="147"/>
      <c r="T255" s="53"/>
      <c r="AT255" s="17" t="s">
        <v>172</v>
      </c>
      <c r="AU255" s="17" t="s">
        <v>81</v>
      </c>
    </row>
    <row r="256" spans="2:65" s="1" customFormat="1" ht="68.25">
      <c r="B256" s="32"/>
      <c r="D256" s="148" t="s">
        <v>174</v>
      </c>
      <c r="F256" s="149" t="s">
        <v>425</v>
      </c>
      <c r="I256" s="146"/>
      <c r="L256" s="32"/>
      <c r="M256" s="147"/>
      <c r="T256" s="53"/>
      <c r="AT256" s="17" t="s">
        <v>174</v>
      </c>
      <c r="AU256" s="17" t="s">
        <v>81</v>
      </c>
    </row>
    <row r="257" spans="2:65" s="1" customFormat="1" ht="39">
      <c r="B257" s="32"/>
      <c r="D257" s="148" t="s">
        <v>276</v>
      </c>
      <c r="F257" s="149" t="s">
        <v>426</v>
      </c>
      <c r="I257" s="146"/>
      <c r="L257" s="32"/>
      <c r="M257" s="147"/>
      <c r="T257" s="53"/>
      <c r="AT257" s="17" t="s">
        <v>276</v>
      </c>
      <c r="AU257" s="17" t="s">
        <v>81</v>
      </c>
    </row>
    <row r="258" spans="2:65" s="12" customFormat="1" ht="22.5">
      <c r="B258" s="150"/>
      <c r="D258" s="148" t="s">
        <v>188</v>
      </c>
      <c r="E258" s="151" t="s">
        <v>19</v>
      </c>
      <c r="F258" s="152" t="s">
        <v>427</v>
      </c>
      <c r="H258" s="153">
        <v>381.92599999999999</v>
      </c>
      <c r="I258" s="154"/>
      <c r="L258" s="150"/>
      <c r="M258" s="155"/>
      <c r="T258" s="156"/>
      <c r="AT258" s="151" t="s">
        <v>188</v>
      </c>
      <c r="AU258" s="151" t="s">
        <v>81</v>
      </c>
      <c r="AV258" s="12" t="s">
        <v>81</v>
      </c>
      <c r="AW258" s="12" t="s">
        <v>34</v>
      </c>
      <c r="AX258" s="12" t="s">
        <v>79</v>
      </c>
      <c r="AY258" s="151" t="s">
        <v>163</v>
      </c>
    </row>
    <row r="259" spans="2:65" s="1" customFormat="1" ht="24.2" customHeight="1">
      <c r="B259" s="32"/>
      <c r="C259" s="131" t="s">
        <v>428</v>
      </c>
      <c r="D259" s="131" t="s">
        <v>165</v>
      </c>
      <c r="E259" s="132" t="s">
        <v>429</v>
      </c>
      <c r="F259" s="133" t="s">
        <v>430</v>
      </c>
      <c r="G259" s="134" t="s">
        <v>185</v>
      </c>
      <c r="H259" s="135">
        <v>125.298</v>
      </c>
      <c r="I259" s="136"/>
      <c r="J259" s="137">
        <f>ROUND(I259*H259,2)</f>
        <v>0</v>
      </c>
      <c r="K259" s="133" t="s">
        <v>169</v>
      </c>
      <c r="L259" s="32"/>
      <c r="M259" s="138" t="s">
        <v>19</v>
      </c>
      <c r="N259" s="139" t="s">
        <v>43</v>
      </c>
      <c r="P259" s="140">
        <f>O259*H259</f>
        <v>0</v>
      </c>
      <c r="Q259" s="140">
        <v>2.4746100000000002</v>
      </c>
      <c r="R259" s="140">
        <f>Q259*H259</f>
        <v>310.06368378000002</v>
      </c>
      <c r="S259" s="140">
        <v>0</v>
      </c>
      <c r="T259" s="141">
        <f>S259*H259</f>
        <v>0</v>
      </c>
      <c r="AR259" s="142" t="s">
        <v>170</v>
      </c>
      <c r="AT259" s="142" t="s">
        <v>165</v>
      </c>
      <c r="AU259" s="142" t="s">
        <v>81</v>
      </c>
      <c r="AY259" s="17" t="s">
        <v>163</v>
      </c>
      <c r="BE259" s="143">
        <f>IF(N259="základní",J259,0)</f>
        <v>0</v>
      </c>
      <c r="BF259" s="143">
        <f>IF(N259="snížená",J259,0)</f>
        <v>0</v>
      </c>
      <c r="BG259" s="143">
        <f>IF(N259="zákl. přenesená",J259,0)</f>
        <v>0</v>
      </c>
      <c r="BH259" s="143">
        <f>IF(N259="sníž. přenesená",J259,0)</f>
        <v>0</v>
      </c>
      <c r="BI259" s="143">
        <f>IF(N259="nulová",J259,0)</f>
        <v>0</v>
      </c>
      <c r="BJ259" s="17" t="s">
        <v>79</v>
      </c>
      <c r="BK259" s="143">
        <f>ROUND(I259*H259,2)</f>
        <v>0</v>
      </c>
      <c r="BL259" s="17" t="s">
        <v>170</v>
      </c>
      <c r="BM259" s="142" t="s">
        <v>431</v>
      </c>
    </row>
    <row r="260" spans="2:65" s="1" customFormat="1" ht="11.25">
      <c r="B260" s="32"/>
      <c r="D260" s="144" t="s">
        <v>172</v>
      </c>
      <c r="F260" s="145" t="s">
        <v>432</v>
      </c>
      <c r="I260" s="146"/>
      <c r="L260" s="32"/>
      <c r="M260" s="147"/>
      <c r="T260" s="53"/>
      <c r="AT260" s="17" t="s">
        <v>172</v>
      </c>
      <c r="AU260" s="17" t="s">
        <v>81</v>
      </c>
    </row>
    <row r="261" spans="2:65" s="1" customFormat="1" ht="146.25">
      <c r="B261" s="32"/>
      <c r="D261" s="148" t="s">
        <v>174</v>
      </c>
      <c r="F261" s="149" t="s">
        <v>433</v>
      </c>
      <c r="I261" s="146"/>
      <c r="L261" s="32"/>
      <c r="M261" s="147"/>
      <c r="T261" s="53"/>
      <c r="AT261" s="17" t="s">
        <v>174</v>
      </c>
      <c r="AU261" s="17" t="s">
        <v>81</v>
      </c>
    </row>
    <row r="262" spans="2:65" s="12" customFormat="1" ht="11.25">
      <c r="B262" s="150"/>
      <c r="D262" s="148" t="s">
        <v>188</v>
      </c>
      <c r="E262" s="151" t="s">
        <v>19</v>
      </c>
      <c r="F262" s="152" t="s">
        <v>434</v>
      </c>
      <c r="H262" s="153">
        <v>125.298</v>
      </c>
      <c r="I262" s="154"/>
      <c r="L262" s="150"/>
      <c r="M262" s="155"/>
      <c r="T262" s="156"/>
      <c r="AT262" s="151" t="s">
        <v>188</v>
      </c>
      <c r="AU262" s="151" t="s">
        <v>81</v>
      </c>
      <c r="AV262" s="12" t="s">
        <v>81</v>
      </c>
      <c r="AW262" s="12" t="s">
        <v>34</v>
      </c>
      <c r="AX262" s="12" t="s">
        <v>79</v>
      </c>
      <c r="AY262" s="151" t="s">
        <v>163</v>
      </c>
    </row>
    <row r="263" spans="2:65" s="1" customFormat="1" ht="16.5" customHeight="1">
      <c r="B263" s="32"/>
      <c r="C263" s="131" t="s">
        <v>435</v>
      </c>
      <c r="D263" s="131" t="s">
        <v>165</v>
      </c>
      <c r="E263" s="132" t="s">
        <v>436</v>
      </c>
      <c r="F263" s="133" t="s">
        <v>437</v>
      </c>
      <c r="G263" s="134" t="s">
        <v>260</v>
      </c>
      <c r="H263" s="135">
        <v>30.036000000000001</v>
      </c>
      <c r="I263" s="136"/>
      <c r="J263" s="137">
        <f>ROUND(I263*H263,2)</f>
        <v>0</v>
      </c>
      <c r="K263" s="133" t="s">
        <v>169</v>
      </c>
      <c r="L263" s="32"/>
      <c r="M263" s="138" t="s">
        <v>19</v>
      </c>
      <c r="N263" s="139" t="s">
        <v>43</v>
      </c>
      <c r="P263" s="140">
        <f>O263*H263</f>
        <v>0</v>
      </c>
      <c r="Q263" s="140">
        <v>2.47E-3</v>
      </c>
      <c r="R263" s="140">
        <f>Q263*H263</f>
        <v>7.4188920000000005E-2</v>
      </c>
      <c r="S263" s="140">
        <v>0</v>
      </c>
      <c r="T263" s="141">
        <f>S263*H263</f>
        <v>0</v>
      </c>
      <c r="AR263" s="142" t="s">
        <v>170</v>
      </c>
      <c r="AT263" s="142" t="s">
        <v>165</v>
      </c>
      <c r="AU263" s="142" t="s">
        <v>81</v>
      </c>
      <c r="AY263" s="17" t="s">
        <v>163</v>
      </c>
      <c r="BE263" s="143">
        <f>IF(N263="základní",J263,0)</f>
        <v>0</v>
      </c>
      <c r="BF263" s="143">
        <f>IF(N263="snížená",J263,0)</f>
        <v>0</v>
      </c>
      <c r="BG263" s="143">
        <f>IF(N263="zákl. přenesená",J263,0)</f>
        <v>0</v>
      </c>
      <c r="BH263" s="143">
        <f>IF(N263="sníž. přenesená",J263,0)</f>
        <v>0</v>
      </c>
      <c r="BI263" s="143">
        <f>IF(N263="nulová",J263,0)</f>
        <v>0</v>
      </c>
      <c r="BJ263" s="17" t="s">
        <v>79</v>
      </c>
      <c r="BK263" s="143">
        <f>ROUND(I263*H263,2)</f>
        <v>0</v>
      </c>
      <c r="BL263" s="17" t="s">
        <v>170</v>
      </c>
      <c r="BM263" s="142" t="s">
        <v>438</v>
      </c>
    </row>
    <row r="264" spans="2:65" s="1" customFormat="1" ht="11.25">
      <c r="B264" s="32"/>
      <c r="D264" s="144" t="s">
        <v>172</v>
      </c>
      <c r="F264" s="145" t="s">
        <v>439</v>
      </c>
      <c r="I264" s="146"/>
      <c r="L264" s="32"/>
      <c r="M264" s="147"/>
      <c r="T264" s="53"/>
      <c r="AT264" s="17" t="s">
        <v>172</v>
      </c>
      <c r="AU264" s="17" t="s">
        <v>81</v>
      </c>
    </row>
    <row r="265" spans="2:65" s="1" customFormat="1" ht="58.5">
      <c r="B265" s="32"/>
      <c r="D265" s="148" t="s">
        <v>174</v>
      </c>
      <c r="F265" s="149" t="s">
        <v>440</v>
      </c>
      <c r="I265" s="146"/>
      <c r="L265" s="32"/>
      <c r="M265" s="147"/>
      <c r="T265" s="53"/>
      <c r="AT265" s="17" t="s">
        <v>174</v>
      </c>
      <c r="AU265" s="17" t="s">
        <v>81</v>
      </c>
    </row>
    <row r="266" spans="2:65" s="12" customFormat="1" ht="11.25">
      <c r="B266" s="150"/>
      <c r="D266" s="148" t="s">
        <v>188</v>
      </c>
      <c r="E266" s="151" t="s">
        <v>19</v>
      </c>
      <c r="F266" s="152" t="s">
        <v>441</v>
      </c>
      <c r="H266" s="153">
        <v>30.036000000000001</v>
      </c>
      <c r="I266" s="154"/>
      <c r="L266" s="150"/>
      <c r="M266" s="155"/>
      <c r="T266" s="156"/>
      <c r="AT266" s="151" t="s">
        <v>188</v>
      </c>
      <c r="AU266" s="151" t="s">
        <v>81</v>
      </c>
      <c r="AV266" s="12" t="s">
        <v>81</v>
      </c>
      <c r="AW266" s="12" t="s">
        <v>34</v>
      </c>
      <c r="AX266" s="12" t="s">
        <v>79</v>
      </c>
      <c r="AY266" s="151" t="s">
        <v>163</v>
      </c>
    </row>
    <row r="267" spans="2:65" s="1" customFormat="1" ht="16.5" customHeight="1">
      <c r="B267" s="32"/>
      <c r="C267" s="131" t="s">
        <v>442</v>
      </c>
      <c r="D267" s="131" t="s">
        <v>165</v>
      </c>
      <c r="E267" s="132" t="s">
        <v>443</v>
      </c>
      <c r="F267" s="133" t="s">
        <v>444</v>
      </c>
      <c r="G267" s="134" t="s">
        <v>260</v>
      </c>
      <c r="H267" s="135">
        <v>30.036000000000001</v>
      </c>
      <c r="I267" s="136"/>
      <c r="J267" s="137">
        <f>ROUND(I267*H267,2)</f>
        <v>0</v>
      </c>
      <c r="K267" s="133" t="s">
        <v>169</v>
      </c>
      <c r="L267" s="32"/>
      <c r="M267" s="138" t="s">
        <v>19</v>
      </c>
      <c r="N267" s="139" t="s">
        <v>43</v>
      </c>
      <c r="P267" s="140">
        <f>O267*H267</f>
        <v>0</v>
      </c>
      <c r="Q267" s="140">
        <v>0</v>
      </c>
      <c r="R267" s="140">
        <f>Q267*H267</f>
        <v>0</v>
      </c>
      <c r="S267" s="140">
        <v>0</v>
      </c>
      <c r="T267" s="141">
        <f>S267*H267</f>
        <v>0</v>
      </c>
      <c r="AR267" s="142" t="s">
        <v>170</v>
      </c>
      <c r="AT267" s="142" t="s">
        <v>165</v>
      </c>
      <c r="AU267" s="142" t="s">
        <v>81</v>
      </c>
      <c r="AY267" s="17" t="s">
        <v>163</v>
      </c>
      <c r="BE267" s="143">
        <f>IF(N267="základní",J267,0)</f>
        <v>0</v>
      </c>
      <c r="BF267" s="143">
        <f>IF(N267="snížená",J267,0)</f>
        <v>0</v>
      </c>
      <c r="BG267" s="143">
        <f>IF(N267="zákl. přenesená",J267,0)</f>
        <v>0</v>
      </c>
      <c r="BH267" s="143">
        <f>IF(N267="sníž. přenesená",J267,0)</f>
        <v>0</v>
      </c>
      <c r="BI267" s="143">
        <f>IF(N267="nulová",J267,0)</f>
        <v>0</v>
      </c>
      <c r="BJ267" s="17" t="s">
        <v>79</v>
      </c>
      <c r="BK267" s="143">
        <f>ROUND(I267*H267,2)</f>
        <v>0</v>
      </c>
      <c r="BL267" s="17" t="s">
        <v>170</v>
      </c>
      <c r="BM267" s="142" t="s">
        <v>445</v>
      </c>
    </row>
    <row r="268" spans="2:65" s="1" customFormat="1" ht="11.25">
      <c r="B268" s="32"/>
      <c r="D268" s="144" t="s">
        <v>172</v>
      </c>
      <c r="F268" s="145" t="s">
        <v>446</v>
      </c>
      <c r="I268" s="146"/>
      <c r="L268" s="32"/>
      <c r="M268" s="147"/>
      <c r="T268" s="53"/>
      <c r="AT268" s="17" t="s">
        <v>172</v>
      </c>
      <c r="AU268" s="17" t="s">
        <v>81</v>
      </c>
    </row>
    <row r="269" spans="2:65" s="1" customFormat="1" ht="58.5">
      <c r="B269" s="32"/>
      <c r="D269" s="148" t="s">
        <v>174</v>
      </c>
      <c r="F269" s="149" t="s">
        <v>440</v>
      </c>
      <c r="I269" s="146"/>
      <c r="L269" s="32"/>
      <c r="M269" s="147"/>
      <c r="T269" s="53"/>
      <c r="AT269" s="17" t="s">
        <v>174</v>
      </c>
      <c r="AU269" s="17" t="s">
        <v>81</v>
      </c>
    </row>
    <row r="270" spans="2:65" s="12" customFormat="1" ht="11.25">
      <c r="B270" s="150"/>
      <c r="D270" s="148" t="s">
        <v>188</v>
      </c>
      <c r="E270" s="151" t="s">
        <v>19</v>
      </c>
      <c r="F270" s="152" t="s">
        <v>441</v>
      </c>
      <c r="H270" s="153">
        <v>30.036000000000001</v>
      </c>
      <c r="I270" s="154"/>
      <c r="L270" s="150"/>
      <c r="M270" s="155"/>
      <c r="T270" s="156"/>
      <c r="AT270" s="151" t="s">
        <v>188</v>
      </c>
      <c r="AU270" s="151" t="s">
        <v>81</v>
      </c>
      <c r="AV270" s="12" t="s">
        <v>81</v>
      </c>
      <c r="AW270" s="12" t="s">
        <v>34</v>
      </c>
      <c r="AX270" s="12" t="s">
        <v>79</v>
      </c>
      <c r="AY270" s="151" t="s">
        <v>163</v>
      </c>
    </row>
    <row r="271" spans="2:65" s="1" customFormat="1" ht="24.2" customHeight="1">
      <c r="B271" s="32"/>
      <c r="C271" s="131" t="s">
        <v>447</v>
      </c>
      <c r="D271" s="131" t="s">
        <v>165</v>
      </c>
      <c r="E271" s="132" t="s">
        <v>448</v>
      </c>
      <c r="F271" s="133" t="s">
        <v>449</v>
      </c>
      <c r="G271" s="134" t="s">
        <v>274</v>
      </c>
      <c r="H271" s="135">
        <v>15.035</v>
      </c>
      <c r="I271" s="136"/>
      <c r="J271" s="137">
        <f>ROUND(I271*H271,2)</f>
        <v>0</v>
      </c>
      <c r="K271" s="133" t="s">
        <v>169</v>
      </c>
      <c r="L271" s="32"/>
      <c r="M271" s="138" t="s">
        <v>19</v>
      </c>
      <c r="N271" s="139" t="s">
        <v>43</v>
      </c>
      <c r="P271" s="140">
        <f>O271*H271</f>
        <v>0</v>
      </c>
      <c r="Q271" s="140">
        <v>1.0601700000000001</v>
      </c>
      <c r="R271" s="140">
        <f>Q271*H271</f>
        <v>15.939655950000001</v>
      </c>
      <c r="S271" s="140">
        <v>0</v>
      </c>
      <c r="T271" s="141">
        <f>S271*H271</f>
        <v>0</v>
      </c>
      <c r="AR271" s="142" t="s">
        <v>170</v>
      </c>
      <c r="AT271" s="142" t="s">
        <v>165</v>
      </c>
      <c r="AU271" s="142" t="s">
        <v>81</v>
      </c>
      <c r="AY271" s="17" t="s">
        <v>163</v>
      </c>
      <c r="BE271" s="143">
        <f>IF(N271="základní",J271,0)</f>
        <v>0</v>
      </c>
      <c r="BF271" s="143">
        <f>IF(N271="snížená",J271,0)</f>
        <v>0</v>
      </c>
      <c r="BG271" s="143">
        <f>IF(N271="zákl. přenesená",J271,0)</f>
        <v>0</v>
      </c>
      <c r="BH271" s="143">
        <f>IF(N271="sníž. přenesená",J271,0)</f>
        <v>0</v>
      </c>
      <c r="BI271" s="143">
        <f>IF(N271="nulová",J271,0)</f>
        <v>0</v>
      </c>
      <c r="BJ271" s="17" t="s">
        <v>79</v>
      </c>
      <c r="BK271" s="143">
        <f>ROUND(I271*H271,2)</f>
        <v>0</v>
      </c>
      <c r="BL271" s="17" t="s">
        <v>170</v>
      </c>
      <c r="BM271" s="142" t="s">
        <v>450</v>
      </c>
    </row>
    <row r="272" spans="2:65" s="1" customFormat="1" ht="11.25">
      <c r="B272" s="32"/>
      <c r="D272" s="144" t="s">
        <v>172</v>
      </c>
      <c r="F272" s="145" t="s">
        <v>451</v>
      </c>
      <c r="I272" s="146"/>
      <c r="L272" s="32"/>
      <c r="M272" s="147"/>
      <c r="T272" s="53"/>
      <c r="AT272" s="17" t="s">
        <v>172</v>
      </c>
      <c r="AU272" s="17" t="s">
        <v>81</v>
      </c>
    </row>
    <row r="273" spans="2:65" s="1" customFormat="1" ht="39">
      <c r="B273" s="32"/>
      <c r="D273" s="148" t="s">
        <v>174</v>
      </c>
      <c r="F273" s="149" t="s">
        <v>452</v>
      </c>
      <c r="I273" s="146"/>
      <c r="L273" s="32"/>
      <c r="M273" s="147"/>
      <c r="T273" s="53"/>
      <c r="AT273" s="17" t="s">
        <v>174</v>
      </c>
      <c r="AU273" s="17" t="s">
        <v>81</v>
      </c>
    </row>
    <row r="274" spans="2:65" s="1" customFormat="1" ht="33" customHeight="1">
      <c r="B274" s="32"/>
      <c r="C274" s="131" t="s">
        <v>453</v>
      </c>
      <c r="D274" s="131" t="s">
        <v>165</v>
      </c>
      <c r="E274" s="132" t="s">
        <v>454</v>
      </c>
      <c r="F274" s="133" t="s">
        <v>455</v>
      </c>
      <c r="G274" s="134" t="s">
        <v>185</v>
      </c>
      <c r="H274" s="135">
        <v>307.93599999999998</v>
      </c>
      <c r="I274" s="136"/>
      <c r="J274" s="137">
        <f>ROUND(I274*H274,2)</f>
        <v>0</v>
      </c>
      <c r="K274" s="133" t="s">
        <v>169</v>
      </c>
      <c r="L274" s="32"/>
      <c r="M274" s="138" t="s">
        <v>19</v>
      </c>
      <c r="N274" s="139" t="s">
        <v>43</v>
      </c>
      <c r="P274" s="140">
        <f>O274*H274</f>
        <v>0</v>
      </c>
      <c r="Q274" s="140">
        <v>2.45329</v>
      </c>
      <c r="R274" s="140">
        <f>Q274*H274</f>
        <v>755.45630943999993</v>
      </c>
      <c r="S274" s="140">
        <v>0</v>
      </c>
      <c r="T274" s="141">
        <f>S274*H274</f>
        <v>0</v>
      </c>
      <c r="AR274" s="142" t="s">
        <v>170</v>
      </c>
      <c r="AT274" s="142" t="s">
        <v>165</v>
      </c>
      <c r="AU274" s="142" t="s">
        <v>81</v>
      </c>
      <c r="AY274" s="17" t="s">
        <v>163</v>
      </c>
      <c r="BE274" s="143">
        <f>IF(N274="základní",J274,0)</f>
        <v>0</v>
      </c>
      <c r="BF274" s="143">
        <f>IF(N274="snížená",J274,0)</f>
        <v>0</v>
      </c>
      <c r="BG274" s="143">
        <f>IF(N274="zákl. přenesená",J274,0)</f>
        <v>0</v>
      </c>
      <c r="BH274" s="143">
        <f>IF(N274="sníž. přenesená",J274,0)</f>
        <v>0</v>
      </c>
      <c r="BI274" s="143">
        <f>IF(N274="nulová",J274,0)</f>
        <v>0</v>
      </c>
      <c r="BJ274" s="17" t="s">
        <v>79</v>
      </c>
      <c r="BK274" s="143">
        <f>ROUND(I274*H274,2)</f>
        <v>0</v>
      </c>
      <c r="BL274" s="17" t="s">
        <v>170</v>
      </c>
      <c r="BM274" s="142" t="s">
        <v>456</v>
      </c>
    </row>
    <row r="275" spans="2:65" s="1" customFormat="1" ht="11.25">
      <c r="B275" s="32"/>
      <c r="D275" s="144" t="s">
        <v>172</v>
      </c>
      <c r="F275" s="145" t="s">
        <v>457</v>
      </c>
      <c r="I275" s="146"/>
      <c r="L275" s="32"/>
      <c r="M275" s="147"/>
      <c r="T275" s="53"/>
      <c r="AT275" s="17" t="s">
        <v>172</v>
      </c>
      <c r="AU275" s="17" t="s">
        <v>81</v>
      </c>
    </row>
    <row r="276" spans="2:65" s="1" customFormat="1" ht="146.25">
      <c r="B276" s="32"/>
      <c r="D276" s="148" t="s">
        <v>174</v>
      </c>
      <c r="F276" s="149" t="s">
        <v>433</v>
      </c>
      <c r="I276" s="146"/>
      <c r="L276" s="32"/>
      <c r="M276" s="147"/>
      <c r="T276" s="53"/>
      <c r="AT276" s="17" t="s">
        <v>174</v>
      </c>
      <c r="AU276" s="17" t="s">
        <v>81</v>
      </c>
    </row>
    <row r="277" spans="2:65" s="12" customFormat="1" ht="11.25">
      <c r="B277" s="150"/>
      <c r="D277" s="148" t="s">
        <v>188</v>
      </c>
      <c r="E277" s="151" t="s">
        <v>19</v>
      </c>
      <c r="F277" s="152" t="s">
        <v>458</v>
      </c>
      <c r="H277" s="153">
        <v>18</v>
      </c>
      <c r="I277" s="154"/>
      <c r="L277" s="150"/>
      <c r="M277" s="155"/>
      <c r="T277" s="156"/>
      <c r="AT277" s="151" t="s">
        <v>188</v>
      </c>
      <c r="AU277" s="151" t="s">
        <v>81</v>
      </c>
      <c r="AV277" s="12" t="s">
        <v>81</v>
      </c>
      <c r="AW277" s="12" t="s">
        <v>34</v>
      </c>
      <c r="AX277" s="12" t="s">
        <v>72</v>
      </c>
      <c r="AY277" s="151" t="s">
        <v>163</v>
      </c>
    </row>
    <row r="278" spans="2:65" s="12" customFormat="1" ht="11.25">
      <c r="B278" s="150"/>
      <c r="D278" s="148" t="s">
        <v>188</v>
      </c>
      <c r="E278" s="151" t="s">
        <v>19</v>
      </c>
      <c r="F278" s="152" t="s">
        <v>459</v>
      </c>
      <c r="H278" s="153">
        <v>15.12</v>
      </c>
      <c r="I278" s="154"/>
      <c r="L278" s="150"/>
      <c r="M278" s="155"/>
      <c r="T278" s="156"/>
      <c r="AT278" s="151" t="s">
        <v>188</v>
      </c>
      <c r="AU278" s="151" t="s">
        <v>81</v>
      </c>
      <c r="AV278" s="12" t="s">
        <v>81</v>
      </c>
      <c r="AW278" s="12" t="s">
        <v>34</v>
      </c>
      <c r="AX278" s="12" t="s">
        <v>72</v>
      </c>
      <c r="AY278" s="151" t="s">
        <v>163</v>
      </c>
    </row>
    <row r="279" spans="2:65" s="12" customFormat="1" ht="22.5">
      <c r="B279" s="150"/>
      <c r="D279" s="148" t="s">
        <v>188</v>
      </c>
      <c r="E279" s="151" t="s">
        <v>19</v>
      </c>
      <c r="F279" s="152" t="s">
        <v>460</v>
      </c>
      <c r="H279" s="153">
        <v>136.488</v>
      </c>
      <c r="I279" s="154"/>
      <c r="L279" s="150"/>
      <c r="M279" s="155"/>
      <c r="T279" s="156"/>
      <c r="AT279" s="151" t="s">
        <v>188</v>
      </c>
      <c r="AU279" s="151" t="s">
        <v>81</v>
      </c>
      <c r="AV279" s="12" t="s">
        <v>81</v>
      </c>
      <c r="AW279" s="12" t="s">
        <v>34</v>
      </c>
      <c r="AX279" s="12" t="s">
        <v>72</v>
      </c>
      <c r="AY279" s="151" t="s">
        <v>163</v>
      </c>
    </row>
    <row r="280" spans="2:65" s="12" customFormat="1" ht="22.5">
      <c r="B280" s="150"/>
      <c r="D280" s="148" t="s">
        <v>188</v>
      </c>
      <c r="E280" s="151" t="s">
        <v>19</v>
      </c>
      <c r="F280" s="152" t="s">
        <v>461</v>
      </c>
      <c r="H280" s="153">
        <v>138.328</v>
      </c>
      <c r="I280" s="154"/>
      <c r="L280" s="150"/>
      <c r="M280" s="155"/>
      <c r="T280" s="156"/>
      <c r="AT280" s="151" t="s">
        <v>188</v>
      </c>
      <c r="AU280" s="151" t="s">
        <v>81</v>
      </c>
      <c r="AV280" s="12" t="s">
        <v>81</v>
      </c>
      <c r="AW280" s="12" t="s">
        <v>34</v>
      </c>
      <c r="AX280" s="12" t="s">
        <v>72</v>
      </c>
      <c r="AY280" s="151" t="s">
        <v>163</v>
      </c>
    </row>
    <row r="281" spans="2:65" s="13" customFormat="1" ht="11.25">
      <c r="B281" s="157"/>
      <c r="D281" s="148" t="s">
        <v>188</v>
      </c>
      <c r="E281" s="158" t="s">
        <v>19</v>
      </c>
      <c r="F281" s="159" t="s">
        <v>244</v>
      </c>
      <c r="H281" s="160">
        <v>307.93599999999998</v>
      </c>
      <c r="I281" s="161"/>
      <c r="L281" s="157"/>
      <c r="M281" s="162"/>
      <c r="T281" s="163"/>
      <c r="AT281" s="158" t="s">
        <v>188</v>
      </c>
      <c r="AU281" s="158" t="s">
        <v>81</v>
      </c>
      <c r="AV281" s="13" t="s">
        <v>170</v>
      </c>
      <c r="AW281" s="13" t="s">
        <v>34</v>
      </c>
      <c r="AX281" s="13" t="s">
        <v>79</v>
      </c>
      <c r="AY281" s="158" t="s">
        <v>163</v>
      </c>
    </row>
    <row r="282" spans="2:65" s="1" customFormat="1" ht="16.5" customHeight="1">
      <c r="B282" s="32"/>
      <c r="C282" s="131" t="s">
        <v>462</v>
      </c>
      <c r="D282" s="131" t="s">
        <v>165</v>
      </c>
      <c r="E282" s="132" t="s">
        <v>463</v>
      </c>
      <c r="F282" s="133" t="s">
        <v>464</v>
      </c>
      <c r="G282" s="134" t="s">
        <v>260</v>
      </c>
      <c r="H282" s="135">
        <v>336.64499999999998</v>
      </c>
      <c r="I282" s="136"/>
      <c r="J282" s="137">
        <f>ROUND(I282*H282,2)</f>
        <v>0</v>
      </c>
      <c r="K282" s="133" t="s">
        <v>169</v>
      </c>
      <c r="L282" s="32"/>
      <c r="M282" s="138" t="s">
        <v>19</v>
      </c>
      <c r="N282" s="139" t="s">
        <v>43</v>
      </c>
      <c r="P282" s="140">
        <f>O282*H282</f>
        <v>0</v>
      </c>
      <c r="Q282" s="140">
        <v>2.6900000000000001E-3</v>
      </c>
      <c r="R282" s="140">
        <f>Q282*H282</f>
        <v>0.90557504999999994</v>
      </c>
      <c r="S282" s="140">
        <v>0</v>
      </c>
      <c r="T282" s="141">
        <f>S282*H282</f>
        <v>0</v>
      </c>
      <c r="AR282" s="142" t="s">
        <v>170</v>
      </c>
      <c r="AT282" s="142" t="s">
        <v>165</v>
      </c>
      <c r="AU282" s="142" t="s">
        <v>81</v>
      </c>
      <c r="AY282" s="17" t="s">
        <v>163</v>
      </c>
      <c r="BE282" s="143">
        <f>IF(N282="základní",J282,0)</f>
        <v>0</v>
      </c>
      <c r="BF282" s="143">
        <f>IF(N282="snížená",J282,0)</f>
        <v>0</v>
      </c>
      <c r="BG282" s="143">
        <f>IF(N282="zákl. přenesená",J282,0)</f>
        <v>0</v>
      </c>
      <c r="BH282" s="143">
        <f>IF(N282="sníž. přenesená",J282,0)</f>
        <v>0</v>
      </c>
      <c r="BI282" s="143">
        <f>IF(N282="nulová",J282,0)</f>
        <v>0</v>
      </c>
      <c r="BJ282" s="17" t="s">
        <v>79</v>
      </c>
      <c r="BK282" s="143">
        <f>ROUND(I282*H282,2)</f>
        <v>0</v>
      </c>
      <c r="BL282" s="17" t="s">
        <v>170</v>
      </c>
      <c r="BM282" s="142" t="s">
        <v>465</v>
      </c>
    </row>
    <row r="283" spans="2:65" s="1" customFormat="1" ht="11.25">
      <c r="B283" s="32"/>
      <c r="D283" s="144" t="s">
        <v>172</v>
      </c>
      <c r="F283" s="145" t="s">
        <v>466</v>
      </c>
      <c r="I283" s="146"/>
      <c r="L283" s="32"/>
      <c r="M283" s="147"/>
      <c r="T283" s="53"/>
      <c r="AT283" s="17" t="s">
        <v>172</v>
      </c>
      <c r="AU283" s="17" t="s">
        <v>81</v>
      </c>
    </row>
    <row r="284" spans="2:65" s="1" customFormat="1" ht="58.5">
      <c r="B284" s="32"/>
      <c r="D284" s="148" t="s">
        <v>174</v>
      </c>
      <c r="F284" s="149" t="s">
        <v>440</v>
      </c>
      <c r="I284" s="146"/>
      <c r="L284" s="32"/>
      <c r="M284" s="147"/>
      <c r="T284" s="53"/>
      <c r="AT284" s="17" t="s">
        <v>174</v>
      </c>
      <c r="AU284" s="17" t="s">
        <v>81</v>
      </c>
    </row>
    <row r="285" spans="2:65" s="12" customFormat="1" ht="11.25">
      <c r="B285" s="150"/>
      <c r="D285" s="148" t="s">
        <v>188</v>
      </c>
      <c r="E285" s="151" t="s">
        <v>19</v>
      </c>
      <c r="F285" s="152" t="s">
        <v>467</v>
      </c>
      <c r="H285" s="153">
        <v>281.54500000000002</v>
      </c>
      <c r="I285" s="154"/>
      <c r="L285" s="150"/>
      <c r="M285" s="155"/>
      <c r="T285" s="156"/>
      <c r="AT285" s="151" t="s">
        <v>188</v>
      </c>
      <c r="AU285" s="151" t="s">
        <v>81</v>
      </c>
      <c r="AV285" s="12" t="s">
        <v>81</v>
      </c>
      <c r="AW285" s="12" t="s">
        <v>34</v>
      </c>
      <c r="AX285" s="12" t="s">
        <v>72</v>
      </c>
      <c r="AY285" s="151" t="s">
        <v>163</v>
      </c>
    </row>
    <row r="286" spans="2:65" s="12" customFormat="1" ht="11.25">
      <c r="B286" s="150"/>
      <c r="D286" s="148" t="s">
        <v>188</v>
      </c>
      <c r="E286" s="151" t="s">
        <v>19</v>
      </c>
      <c r="F286" s="152" t="s">
        <v>468</v>
      </c>
      <c r="H286" s="153">
        <v>55.1</v>
      </c>
      <c r="I286" s="154"/>
      <c r="L286" s="150"/>
      <c r="M286" s="155"/>
      <c r="T286" s="156"/>
      <c r="AT286" s="151" t="s">
        <v>188</v>
      </c>
      <c r="AU286" s="151" t="s">
        <v>81</v>
      </c>
      <c r="AV286" s="12" t="s">
        <v>81</v>
      </c>
      <c r="AW286" s="12" t="s">
        <v>34</v>
      </c>
      <c r="AX286" s="12" t="s">
        <v>72</v>
      </c>
      <c r="AY286" s="151" t="s">
        <v>163</v>
      </c>
    </row>
    <row r="287" spans="2:65" s="13" customFormat="1" ht="11.25">
      <c r="B287" s="157"/>
      <c r="D287" s="148" t="s">
        <v>188</v>
      </c>
      <c r="E287" s="158" t="s">
        <v>19</v>
      </c>
      <c r="F287" s="159" t="s">
        <v>244</v>
      </c>
      <c r="H287" s="160">
        <v>336.64499999999998</v>
      </c>
      <c r="I287" s="161"/>
      <c r="L287" s="157"/>
      <c r="M287" s="162"/>
      <c r="T287" s="163"/>
      <c r="AT287" s="158" t="s">
        <v>188</v>
      </c>
      <c r="AU287" s="158" t="s">
        <v>81</v>
      </c>
      <c r="AV287" s="13" t="s">
        <v>170</v>
      </c>
      <c r="AW287" s="13" t="s">
        <v>34</v>
      </c>
      <c r="AX287" s="13" t="s">
        <v>79</v>
      </c>
      <c r="AY287" s="158" t="s">
        <v>163</v>
      </c>
    </row>
    <row r="288" spans="2:65" s="1" customFormat="1" ht="16.5" customHeight="1">
      <c r="B288" s="32"/>
      <c r="C288" s="131" t="s">
        <v>469</v>
      </c>
      <c r="D288" s="131" t="s">
        <v>165</v>
      </c>
      <c r="E288" s="132" t="s">
        <v>470</v>
      </c>
      <c r="F288" s="133" t="s">
        <v>471</v>
      </c>
      <c r="G288" s="134" t="s">
        <v>260</v>
      </c>
      <c r="H288" s="135">
        <v>336.64499999999998</v>
      </c>
      <c r="I288" s="136"/>
      <c r="J288" s="137">
        <f>ROUND(I288*H288,2)</f>
        <v>0</v>
      </c>
      <c r="K288" s="133" t="s">
        <v>169</v>
      </c>
      <c r="L288" s="32"/>
      <c r="M288" s="138" t="s">
        <v>19</v>
      </c>
      <c r="N288" s="139" t="s">
        <v>43</v>
      </c>
      <c r="P288" s="140">
        <f>O288*H288</f>
        <v>0</v>
      </c>
      <c r="Q288" s="140">
        <v>0</v>
      </c>
      <c r="R288" s="140">
        <f>Q288*H288</f>
        <v>0</v>
      </c>
      <c r="S288" s="140">
        <v>0</v>
      </c>
      <c r="T288" s="141">
        <f>S288*H288</f>
        <v>0</v>
      </c>
      <c r="AR288" s="142" t="s">
        <v>170</v>
      </c>
      <c r="AT288" s="142" t="s">
        <v>165</v>
      </c>
      <c r="AU288" s="142" t="s">
        <v>81</v>
      </c>
      <c r="AY288" s="17" t="s">
        <v>163</v>
      </c>
      <c r="BE288" s="143">
        <f>IF(N288="základní",J288,0)</f>
        <v>0</v>
      </c>
      <c r="BF288" s="143">
        <f>IF(N288="snížená",J288,0)</f>
        <v>0</v>
      </c>
      <c r="BG288" s="143">
        <f>IF(N288="zákl. přenesená",J288,0)</f>
        <v>0</v>
      </c>
      <c r="BH288" s="143">
        <f>IF(N288="sníž. přenesená",J288,0)</f>
        <v>0</v>
      </c>
      <c r="BI288" s="143">
        <f>IF(N288="nulová",J288,0)</f>
        <v>0</v>
      </c>
      <c r="BJ288" s="17" t="s">
        <v>79</v>
      </c>
      <c r="BK288" s="143">
        <f>ROUND(I288*H288,2)</f>
        <v>0</v>
      </c>
      <c r="BL288" s="17" t="s">
        <v>170</v>
      </c>
      <c r="BM288" s="142" t="s">
        <v>472</v>
      </c>
    </row>
    <row r="289" spans="2:65" s="1" customFormat="1" ht="11.25">
      <c r="B289" s="32"/>
      <c r="D289" s="144" t="s">
        <v>172</v>
      </c>
      <c r="F289" s="145" t="s">
        <v>473</v>
      </c>
      <c r="I289" s="146"/>
      <c r="L289" s="32"/>
      <c r="M289" s="147"/>
      <c r="T289" s="53"/>
      <c r="AT289" s="17" t="s">
        <v>172</v>
      </c>
      <c r="AU289" s="17" t="s">
        <v>81</v>
      </c>
    </row>
    <row r="290" spans="2:65" s="1" customFormat="1" ht="58.5">
      <c r="B290" s="32"/>
      <c r="D290" s="148" t="s">
        <v>174</v>
      </c>
      <c r="F290" s="149" t="s">
        <v>440</v>
      </c>
      <c r="I290" s="146"/>
      <c r="L290" s="32"/>
      <c r="M290" s="147"/>
      <c r="T290" s="53"/>
      <c r="AT290" s="17" t="s">
        <v>174</v>
      </c>
      <c r="AU290" s="17" t="s">
        <v>81</v>
      </c>
    </row>
    <row r="291" spans="2:65" s="12" customFormat="1" ht="11.25">
      <c r="B291" s="150"/>
      <c r="D291" s="148" t="s">
        <v>188</v>
      </c>
      <c r="E291" s="151" t="s">
        <v>19</v>
      </c>
      <c r="F291" s="152" t="s">
        <v>467</v>
      </c>
      <c r="H291" s="153">
        <v>281.54500000000002</v>
      </c>
      <c r="I291" s="154"/>
      <c r="L291" s="150"/>
      <c r="M291" s="155"/>
      <c r="T291" s="156"/>
      <c r="AT291" s="151" t="s">
        <v>188</v>
      </c>
      <c r="AU291" s="151" t="s">
        <v>81</v>
      </c>
      <c r="AV291" s="12" t="s">
        <v>81</v>
      </c>
      <c r="AW291" s="12" t="s">
        <v>34</v>
      </c>
      <c r="AX291" s="12" t="s">
        <v>72</v>
      </c>
      <c r="AY291" s="151" t="s">
        <v>163</v>
      </c>
    </row>
    <row r="292" spans="2:65" s="12" customFormat="1" ht="11.25">
      <c r="B292" s="150"/>
      <c r="D292" s="148" t="s">
        <v>188</v>
      </c>
      <c r="E292" s="151" t="s">
        <v>19</v>
      </c>
      <c r="F292" s="152" t="s">
        <v>468</v>
      </c>
      <c r="H292" s="153">
        <v>55.1</v>
      </c>
      <c r="I292" s="154"/>
      <c r="L292" s="150"/>
      <c r="M292" s="155"/>
      <c r="T292" s="156"/>
      <c r="AT292" s="151" t="s">
        <v>188</v>
      </c>
      <c r="AU292" s="151" t="s">
        <v>81</v>
      </c>
      <c r="AV292" s="12" t="s">
        <v>81</v>
      </c>
      <c r="AW292" s="12" t="s">
        <v>34</v>
      </c>
      <c r="AX292" s="12" t="s">
        <v>72</v>
      </c>
      <c r="AY292" s="151" t="s">
        <v>163</v>
      </c>
    </row>
    <row r="293" spans="2:65" s="13" customFormat="1" ht="11.25">
      <c r="B293" s="157"/>
      <c r="D293" s="148" t="s">
        <v>188</v>
      </c>
      <c r="E293" s="158" t="s">
        <v>19</v>
      </c>
      <c r="F293" s="159" t="s">
        <v>244</v>
      </c>
      <c r="H293" s="160">
        <v>336.64499999999998</v>
      </c>
      <c r="I293" s="161"/>
      <c r="L293" s="157"/>
      <c r="M293" s="162"/>
      <c r="T293" s="163"/>
      <c r="AT293" s="158" t="s">
        <v>188</v>
      </c>
      <c r="AU293" s="158" t="s">
        <v>81</v>
      </c>
      <c r="AV293" s="13" t="s">
        <v>170</v>
      </c>
      <c r="AW293" s="13" t="s">
        <v>34</v>
      </c>
      <c r="AX293" s="13" t="s">
        <v>79</v>
      </c>
      <c r="AY293" s="158" t="s">
        <v>163</v>
      </c>
    </row>
    <row r="294" spans="2:65" s="1" customFormat="1" ht="24.2" customHeight="1">
      <c r="B294" s="32"/>
      <c r="C294" s="131" t="s">
        <v>474</v>
      </c>
      <c r="D294" s="131" t="s">
        <v>165</v>
      </c>
      <c r="E294" s="132" t="s">
        <v>475</v>
      </c>
      <c r="F294" s="133" t="s">
        <v>476</v>
      </c>
      <c r="G294" s="134" t="s">
        <v>274</v>
      </c>
      <c r="H294" s="135">
        <v>30.8</v>
      </c>
      <c r="I294" s="136"/>
      <c r="J294" s="137">
        <f>ROUND(I294*H294,2)</f>
        <v>0</v>
      </c>
      <c r="K294" s="133" t="s">
        <v>169</v>
      </c>
      <c r="L294" s="32"/>
      <c r="M294" s="138" t="s">
        <v>19</v>
      </c>
      <c r="N294" s="139" t="s">
        <v>43</v>
      </c>
      <c r="P294" s="140">
        <f>O294*H294</f>
        <v>0</v>
      </c>
      <c r="Q294" s="140">
        <v>1.0601700000000001</v>
      </c>
      <c r="R294" s="140">
        <f>Q294*H294</f>
        <v>32.653236</v>
      </c>
      <c r="S294" s="140">
        <v>0</v>
      </c>
      <c r="T294" s="141">
        <f>S294*H294</f>
        <v>0</v>
      </c>
      <c r="AR294" s="142" t="s">
        <v>170</v>
      </c>
      <c r="AT294" s="142" t="s">
        <v>165</v>
      </c>
      <c r="AU294" s="142" t="s">
        <v>81</v>
      </c>
      <c r="AY294" s="17" t="s">
        <v>163</v>
      </c>
      <c r="BE294" s="143">
        <f>IF(N294="základní",J294,0)</f>
        <v>0</v>
      </c>
      <c r="BF294" s="143">
        <f>IF(N294="snížená",J294,0)</f>
        <v>0</v>
      </c>
      <c r="BG294" s="143">
        <f>IF(N294="zákl. přenesená",J294,0)</f>
        <v>0</v>
      </c>
      <c r="BH294" s="143">
        <f>IF(N294="sníž. přenesená",J294,0)</f>
        <v>0</v>
      </c>
      <c r="BI294" s="143">
        <f>IF(N294="nulová",J294,0)</f>
        <v>0</v>
      </c>
      <c r="BJ294" s="17" t="s">
        <v>79</v>
      </c>
      <c r="BK294" s="143">
        <f>ROUND(I294*H294,2)</f>
        <v>0</v>
      </c>
      <c r="BL294" s="17" t="s">
        <v>170</v>
      </c>
      <c r="BM294" s="142" t="s">
        <v>477</v>
      </c>
    </row>
    <row r="295" spans="2:65" s="1" customFormat="1" ht="11.25">
      <c r="B295" s="32"/>
      <c r="D295" s="144" t="s">
        <v>172</v>
      </c>
      <c r="F295" s="145" t="s">
        <v>478</v>
      </c>
      <c r="I295" s="146"/>
      <c r="L295" s="32"/>
      <c r="M295" s="147"/>
      <c r="T295" s="53"/>
      <c r="AT295" s="17" t="s">
        <v>172</v>
      </c>
      <c r="AU295" s="17" t="s">
        <v>81</v>
      </c>
    </row>
    <row r="296" spans="2:65" s="1" customFormat="1" ht="39">
      <c r="B296" s="32"/>
      <c r="D296" s="148" t="s">
        <v>174</v>
      </c>
      <c r="F296" s="149" t="s">
        <v>452</v>
      </c>
      <c r="I296" s="146"/>
      <c r="L296" s="32"/>
      <c r="M296" s="147"/>
      <c r="T296" s="53"/>
      <c r="AT296" s="17" t="s">
        <v>174</v>
      </c>
      <c r="AU296" s="17" t="s">
        <v>81</v>
      </c>
    </row>
    <row r="297" spans="2:65" s="1" customFormat="1" ht="44.25" customHeight="1">
      <c r="B297" s="32"/>
      <c r="C297" s="131" t="s">
        <v>479</v>
      </c>
      <c r="D297" s="131" t="s">
        <v>165</v>
      </c>
      <c r="E297" s="132" t="s">
        <v>480</v>
      </c>
      <c r="F297" s="133" t="s">
        <v>481</v>
      </c>
      <c r="G297" s="134" t="s">
        <v>260</v>
      </c>
      <c r="H297" s="135">
        <v>91.622</v>
      </c>
      <c r="I297" s="136"/>
      <c r="J297" s="137">
        <f>ROUND(I297*H297,2)</f>
        <v>0</v>
      </c>
      <c r="K297" s="133" t="s">
        <v>169</v>
      </c>
      <c r="L297" s="32"/>
      <c r="M297" s="138" t="s">
        <v>19</v>
      </c>
      <c r="N297" s="139" t="s">
        <v>43</v>
      </c>
      <c r="P297" s="140">
        <f>O297*H297</f>
        <v>0</v>
      </c>
      <c r="Q297" s="140">
        <v>0.67488999999999999</v>
      </c>
      <c r="R297" s="140">
        <f>Q297*H297</f>
        <v>61.834771580000002</v>
      </c>
      <c r="S297" s="140">
        <v>0</v>
      </c>
      <c r="T297" s="141">
        <f>S297*H297</f>
        <v>0</v>
      </c>
      <c r="AR297" s="142" t="s">
        <v>170</v>
      </c>
      <c r="AT297" s="142" t="s">
        <v>165</v>
      </c>
      <c r="AU297" s="142" t="s">
        <v>81</v>
      </c>
      <c r="AY297" s="17" t="s">
        <v>163</v>
      </c>
      <c r="BE297" s="143">
        <f>IF(N297="základní",J297,0)</f>
        <v>0</v>
      </c>
      <c r="BF297" s="143">
        <f>IF(N297="snížená",J297,0)</f>
        <v>0</v>
      </c>
      <c r="BG297" s="143">
        <f>IF(N297="zákl. přenesená",J297,0)</f>
        <v>0</v>
      </c>
      <c r="BH297" s="143">
        <f>IF(N297="sníž. přenesená",J297,0)</f>
        <v>0</v>
      </c>
      <c r="BI297" s="143">
        <f>IF(N297="nulová",J297,0)</f>
        <v>0</v>
      </c>
      <c r="BJ297" s="17" t="s">
        <v>79</v>
      </c>
      <c r="BK297" s="143">
        <f>ROUND(I297*H297,2)</f>
        <v>0</v>
      </c>
      <c r="BL297" s="17" t="s">
        <v>170</v>
      </c>
      <c r="BM297" s="142" t="s">
        <v>482</v>
      </c>
    </row>
    <row r="298" spans="2:65" s="1" customFormat="1" ht="11.25">
      <c r="B298" s="32"/>
      <c r="D298" s="144" t="s">
        <v>172</v>
      </c>
      <c r="F298" s="145" t="s">
        <v>483</v>
      </c>
      <c r="I298" s="146"/>
      <c r="L298" s="32"/>
      <c r="M298" s="147"/>
      <c r="T298" s="53"/>
      <c r="AT298" s="17" t="s">
        <v>172</v>
      </c>
      <c r="AU298" s="17" t="s">
        <v>81</v>
      </c>
    </row>
    <row r="299" spans="2:65" s="1" customFormat="1" ht="68.25">
      <c r="B299" s="32"/>
      <c r="D299" s="148" t="s">
        <v>174</v>
      </c>
      <c r="F299" s="149" t="s">
        <v>484</v>
      </c>
      <c r="I299" s="146"/>
      <c r="L299" s="32"/>
      <c r="M299" s="147"/>
      <c r="T299" s="53"/>
      <c r="AT299" s="17" t="s">
        <v>174</v>
      </c>
      <c r="AU299" s="17" t="s">
        <v>81</v>
      </c>
    </row>
    <row r="300" spans="2:65" s="12" customFormat="1" ht="11.25">
      <c r="B300" s="150"/>
      <c r="D300" s="148" t="s">
        <v>188</v>
      </c>
      <c r="E300" s="151" t="s">
        <v>19</v>
      </c>
      <c r="F300" s="152" t="s">
        <v>485</v>
      </c>
      <c r="H300" s="153">
        <v>91.622</v>
      </c>
      <c r="I300" s="154"/>
      <c r="L300" s="150"/>
      <c r="M300" s="155"/>
      <c r="T300" s="156"/>
      <c r="AT300" s="151" t="s">
        <v>188</v>
      </c>
      <c r="AU300" s="151" t="s">
        <v>81</v>
      </c>
      <c r="AV300" s="12" t="s">
        <v>81</v>
      </c>
      <c r="AW300" s="12" t="s">
        <v>34</v>
      </c>
      <c r="AX300" s="12" t="s">
        <v>79</v>
      </c>
      <c r="AY300" s="151" t="s">
        <v>163</v>
      </c>
    </row>
    <row r="301" spans="2:65" s="1" customFormat="1" ht="55.5" customHeight="1">
      <c r="B301" s="32"/>
      <c r="C301" s="131" t="s">
        <v>486</v>
      </c>
      <c r="D301" s="131" t="s">
        <v>165</v>
      </c>
      <c r="E301" s="132" t="s">
        <v>487</v>
      </c>
      <c r="F301" s="133" t="s">
        <v>488</v>
      </c>
      <c r="G301" s="134" t="s">
        <v>274</v>
      </c>
      <c r="H301" s="135">
        <v>0.35299999999999998</v>
      </c>
      <c r="I301" s="136"/>
      <c r="J301" s="137">
        <f>ROUND(I301*H301,2)</f>
        <v>0</v>
      </c>
      <c r="K301" s="133" t="s">
        <v>169</v>
      </c>
      <c r="L301" s="32"/>
      <c r="M301" s="138" t="s">
        <v>19</v>
      </c>
      <c r="N301" s="139" t="s">
        <v>43</v>
      </c>
      <c r="P301" s="140">
        <f>O301*H301</f>
        <v>0</v>
      </c>
      <c r="Q301" s="140">
        <v>1.05871</v>
      </c>
      <c r="R301" s="140">
        <f>Q301*H301</f>
        <v>0.37372463</v>
      </c>
      <c r="S301" s="140">
        <v>0</v>
      </c>
      <c r="T301" s="141">
        <f>S301*H301</f>
        <v>0</v>
      </c>
      <c r="AR301" s="142" t="s">
        <v>170</v>
      </c>
      <c r="AT301" s="142" t="s">
        <v>165</v>
      </c>
      <c r="AU301" s="142" t="s">
        <v>81</v>
      </c>
      <c r="AY301" s="17" t="s">
        <v>163</v>
      </c>
      <c r="BE301" s="143">
        <f>IF(N301="základní",J301,0)</f>
        <v>0</v>
      </c>
      <c r="BF301" s="143">
        <f>IF(N301="snížená",J301,0)</f>
        <v>0</v>
      </c>
      <c r="BG301" s="143">
        <f>IF(N301="zákl. přenesená",J301,0)</f>
        <v>0</v>
      </c>
      <c r="BH301" s="143">
        <f>IF(N301="sníž. přenesená",J301,0)</f>
        <v>0</v>
      </c>
      <c r="BI301" s="143">
        <f>IF(N301="nulová",J301,0)</f>
        <v>0</v>
      </c>
      <c r="BJ301" s="17" t="s">
        <v>79</v>
      </c>
      <c r="BK301" s="143">
        <f>ROUND(I301*H301,2)</f>
        <v>0</v>
      </c>
      <c r="BL301" s="17" t="s">
        <v>170</v>
      </c>
      <c r="BM301" s="142" t="s">
        <v>489</v>
      </c>
    </row>
    <row r="302" spans="2:65" s="1" customFormat="1" ht="11.25">
      <c r="B302" s="32"/>
      <c r="D302" s="144" t="s">
        <v>172</v>
      </c>
      <c r="F302" s="145" t="s">
        <v>490</v>
      </c>
      <c r="I302" s="146"/>
      <c r="L302" s="32"/>
      <c r="M302" s="147"/>
      <c r="T302" s="53"/>
      <c r="AT302" s="17" t="s">
        <v>172</v>
      </c>
      <c r="AU302" s="17" t="s">
        <v>81</v>
      </c>
    </row>
    <row r="303" spans="2:65" s="1" customFormat="1" ht="24.2" customHeight="1">
      <c r="B303" s="32"/>
      <c r="C303" s="131" t="s">
        <v>491</v>
      </c>
      <c r="D303" s="131" t="s">
        <v>165</v>
      </c>
      <c r="E303" s="132" t="s">
        <v>492</v>
      </c>
      <c r="F303" s="133" t="s">
        <v>493</v>
      </c>
      <c r="G303" s="134" t="s">
        <v>185</v>
      </c>
      <c r="H303" s="135">
        <v>105.93</v>
      </c>
      <c r="I303" s="136"/>
      <c r="J303" s="137">
        <f>ROUND(I303*H303,2)</f>
        <v>0</v>
      </c>
      <c r="K303" s="133" t="s">
        <v>169</v>
      </c>
      <c r="L303" s="32"/>
      <c r="M303" s="138" t="s">
        <v>19</v>
      </c>
      <c r="N303" s="139" t="s">
        <v>43</v>
      </c>
      <c r="P303" s="140">
        <f>O303*H303</f>
        <v>0</v>
      </c>
      <c r="Q303" s="140">
        <v>2.4744999999999999</v>
      </c>
      <c r="R303" s="140">
        <f>Q303*H303</f>
        <v>262.123785</v>
      </c>
      <c r="S303" s="140">
        <v>0</v>
      </c>
      <c r="T303" s="141">
        <f>S303*H303</f>
        <v>0</v>
      </c>
      <c r="AR303" s="142" t="s">
        <v>170</v>
      </c>
      <c r="AT303" s="142" t="s">
        <v>165</v>
      </c>
      <c r="AU303" s="142" t="s">
        <v>81</v>
      </c>
      <c r="AY303" s="17" t="s">
        <v>163</v>
      </c>
      <c r="BE303" s="143">
        <f>IF(N303="základní",J303,0)</f>
        <v>0</v>
      </c>
      <c r="BF303" s="143">
        <f>IF(N303="snížená",J303,0)</f>
        <v>0</v>
      </c>
      <c r="BG303" s="143">
        <f>IF(N303="zákl. přenesená",J303,0)</f>
        <v>0</v>
      </c>
      <c r="BH303" s="143">
        <f>IF(N303="sníž. přenesená",J303,0)</f>
        <v>0</v>
      </c>
      <c r="BI303" s="143">
        <f>IF(N303="nulová",J303,0)</f>
        <v>0</v>
      </c>
      <c r="BJ303" s="17" t="s">
        <v>79</v>
      </c>
      <c r="BK303" s="143">
        <f>ROUND(I303*H303,2)</f>
        <v>0</v>
      </c>
      <c r="BL303" s="17" t="s">
        <v>170</v>
      </c>
      <c r="BM303" s="142" t="s">
        <v>494</v>
      </c>
    </row>
    <row r="304" spans="2:65" s="1" customFormat="1" ht="11.25">
      <c r="B304" s="32"/>
      <c r="D304" s="144" t="s">
        <v>172</v>
      </c>
      <c r="F304" s="145" t="s">
        <v>495</v>
      </c>
      <c r="I304" s="146"/>
      <c r="L304" s="32"/>
      <c r="M304" s="147"/>
      <c r="T304" s="53"/>
      <c r="AT304" s="17" t="s">
        <v>172</v>
      </c>
      <c r="AU304" s="17" t="s">
        <v>81</v>
      </c>
    </row>
    <row r="305" spans="2:65" s="1" customFormat="1" ht="146.25">
      <c r="B305" s="32"/>
      <c r="D305" s="148" t="s">
        <v>174</v>
      </c>
      <c r="F305" s="149" t="s">
        <v>496</v>
      </c>
      <c r="I305" s="146"/>
      <c r="L305" s="32"/>
      <c r="M305" s="147"/>
      <c r="T305" s="53"/>
      <c r="AT305" s="17" t="s">
        <v>174</v>
      </c>
      <c r="AU305" s="17" t="s">
        <v>81</v>
      </c>
    </row>
    <row r="306" spans="2:65" s="12" customFormat="1" ht="11.25">
      <c r="B306" s="150"/>
      <c r="D306" s="148" t="s">
        <v>188</v>
      </c>
      <c r="E306" s="151" t="s">
        <v>19</v>
      </c>
      <c r="F306" s="152" t="s">
        <v>497</v>
      </c>
      <c r="H306" s="153">
        <v>34.152000000000001</v>
      </c>
      <c r="I306" s="154"/>
      <c r="L306" s="150"/>
      <c r="M306" s="155"/>
      <c r="T306" s="156"/>
      <c r="AT306" s="151" t="s">
        <v>188</v>
      </c>
      <c r="AU306" s="151" t="s">
        <v>81</v>
      </c>
      <c r="AV306" s="12" t="s">
        <v>81</v>
      </c>
      <c r="AW306" s="12" t="s">
        <v>34</v>
      </c>
      <c r="AX306" s="12" t="s">
        <v>72</v>
      </c>
      <c r="AY306" s="151" t="s">
        <v>163</v>
      </c>
    </row>
    <row r="307" spans="2:65" s="12" customFormat="1" ht="11.25">
      <c r="B307" s="150"/>
      <c r="D307" s="148" t="s">
        <v>188</v>
      </c>
      <c r="E307" s="151" t="s">
        <v>19</v>
      </c>
      <c r="F307" s="152" t="s">
        <v>498</v>
      </c>
      <c r="H307" s="153">
        <v>51.180999999999997</v>
      </c>
      <c r="I307" s="154"/>
      <c r="L307" s="150"/>
      <c r="M307" s="155"/>
      <c r="T307" s="156"/>
      <c r="AT307" s="151" t="s">
        <v>188</v>
      </c>
      <c r="AU307" s="151" t="s">
        <v>81</v>
      </c>
      <c r="AV307" s="12" t="s">
        <v>81</v>
      </c>
      <c r="AW307" s="12" t="s">
        <v>34</v>
      </c>
      <c r="AX307" s="12" t="s">
        <v>72</v>
      </c>
      <c r="AY307" s="151" t="s">
        <v>163</v>
      </c>
    </row>
    <row r="308" spans="2:65" s="12" customFormat="1" ht="11.25">
      <c r="B308" s="150"/>
      <c r="D308" s="148" t="s">
        <v>188</v>
      </c>
      <c r="E308" s="151" t="s">
        <v>19</v>
      </c>
      <c r="F308" s="152" t="s">
        <v>499</v>
      </c>
      <c r="H308" s="153">
        <v>1.5169999999999999</v>
      </c>
      <c r="I308" s="154"/>
      <c r="L308" s="150"/>
      <c r="M308" s="155"/>
      <c r="T308" s="156"/>
      <c r="AT308" s="151" t="s">
        <v>188</v>
      </c>
      <c r="AU308" s="151" t="s">
        <v>81</v>
      </c>
      <c r="AV308" s="12" t="s">
        <v>81</v>
      </c>
      <c r="AW308" s="12" t="s">
        <v>34</v>
      </c>
      <c r="AX308" s="12" t="s">
        <v>72</v>
      </c>
      <c r="AY308" s="151" t="s">
        <v>163</v>
      </c>
    </row>
    <row r="309" spans="2:65" s="12" customFormat="1" ht="11.25">
      <c r="B309" s="150"/>
      <c r="D309" s="148" t="s">
        <v>188</v>
      </c>
      <c r="E309" s="151" t="s">
        <v>19</v>
      </c>
      <c r="F309" s="152" t="s">
        <v>500</v>
      </c>
      <c r="H309" s="153">
        <v>9.6379999999999999</v>
      </c>
      <c r="I309" s="154"/>
      <c r="L309" s="150"/>
      <c r="M309" s="155"/>
      <c r="T309" s="156"/>
      <c r="AT309" s="151" t="s">
        <v>188</v>
      </c>
      <c r="AU309" s="151" t="s">
        <v>81</v>
      </c>
      <c r="AV309" s="12" t="s">
        <v>81</v>
      </c>
      <c r="AW309" s="12" t="s">
        <v>34</v>
      </c>
      <c r="AX309" s="12" t="s">
        <v>72</v>
      </c>
      <c r="AY309" s="151" t="s">
        <v>163</v>
      </c>
    </row>
    <row r="310" spans="2:65" s="12" customFormat="1" ht="11.25">
      <c r="B310" s="150"/>
      <c r="D310" s="148" t="s">
        <v>188</v>
      </c>
      <c r="E310" s="151" t="s">
        <v>19</v>
      </c>
      <c r="F310" s="152" t="s">
        <v>501</v>
      </c>
      <c r="H310" s="153">
        <v>9.4420000000000002</v>
      </c>
      <c r="I310" s="154"/>
      <c r="L310" s="150"/>
      <c r="M310" s="155"/>
      <c r="T310" s="156"/>
      <c r="AT310" s="151" t="s">
        <v>188</v>
      </c>
      <c r="AU310" s="151" t="s">
        <v>81</v>
      </c>
      <c r="AV310" s="12" t="s">
        <v>81</v>
      </c>
      <c r="AW310" s="12" t="s">
        <v>34</v>
      </c>
      <c r="AX310" s="12" t="s">
        <v>72</v>
      </c>
      <c r="AY310" s="151" t="s">
        <v>163</v>
      </c>
    </row>
    <row r="311" spans="2:65" s="13" customFormat="1" ht="11.25">
      <c r="B311" s="157"/>
      <c r="D311" s="148" t="s">
        <v>188</v>
      </c>
      <c r="E311" s="158" t="s">
        <v>19</v>
      </c>
      <c r="F311" s="159" t="s">
        <v>244</v>
      </c>
      <c r="H311" s="160">
        <v>105.93</v>
      </c>
      <c r="I311" s="161"/>
      <c r="L311" s="157"/>
      <c r="M311" s="162"/>
      <c r="T311" s="163"/>
      <c r="AT311" s="158" t="s">
        <v>188</v>
      </c>
      <c r="AU311" s="158" t="s">
        <v>81</v>
      </c>
      <c r="AV311" s="13" t="s">
        <v>170</v>
      </c>
      <c r="AW311" s="13" t="s">
        <v>34</v>
      </c>
      <c r="AX311" s="13" t="s">
        <v>79</v>
      </c>
      <c r="AY311" s="158" t="s">
        <v>163</v>
      </c>
    </row>
    <row r="312" spans="2:65" s="1" customFormat="1" ht="24.2" customHeight="1">
      <c r="B312" s="32"/>
      <c r="C312" s="131" t="s">
        <v>502</v>
      </c>
      <c r="D312" s="131" t="s">
        <v>165</v>
      </c>
      <c r="E312" s="132" t="s">
        <v>503</v>
      </c>
      <c r="F312" s="133" t="s">
        <v>504</v>
      </c>
      <c r="G312" s="134" t="s">
        <v>260</v>
      </c>
      <c r="H312" s="135">
        <v>594.822</v>
      </c>
      <c r="I312" s="136"/>
      <c r="J312" s="137">
        <f>ROUND(I312*H312,2)</f>
        <v>0</v>
      </c>
      <c r="K312" s="133" t="s">
        <v>169</v>
      </c>
      <c r="L312" s="32"/>
      <c r="M312" s="138" t="s">
        <v>19</v>
      </c>
      <c r="N312" s="139" t="s">
        <v>43</v>
      </c>
      <c r="P312" s="140">
        <f>O312*H312</f>
        <v>0</v>
      </c>
      <c r="Q312" s="140">
        <v>2.7499999999999998E-3</v>
      </c>
      <c r="R312" s="140">
        <f>Q312*H312</f>
        <v>1.6357605</v>
      </c>
      <c r="S312" s="140">
        <v>0</v>
      </c>
      <c r="T312" s="141">
        <f>S312*H312</f>
        <v>0</v>
      </c>
      <c r="AR312" s="142" t="s">
        <v>170</v>
      </c>
      <c r="AT312" s="142" t="s">
        <v>165</v>
      </c>
      <c r="AU312" s="142" t="s">
        <v>81</v>
      </c>
      <c r="AY312" s="17" t="s">
        <v>163</v>
      </c>
      <c r="BE312" s="143">
        <f>IF(N312="základní",J312,0)</f>
        <v>0</v>
      </c>
      <c r="BF312" s="143">
        <f>IF(N312="snížená",J312,0)</f>
        <v>0</v>
      </c>
      <c r="BG312" s="143">
        <f>IF(N312="zákl. přenesená",J312,0)</f>
        <v>0</v>
      </c>
      <c r="BH312" s="143">
        <f>IF(N312="sníž. přenesená",J312,0)</f>
        <v>0</v>
      </c>
      <c r="BI312" s="143">
        <f>IF(N312="nulová",J312,0)</f>
        <v>0</v>
      </c>
      <c r="BJ312" s="17" t="s">
        <v>79</v>
      </c>
      <c r="BK312" s="143">
        <f>ROUND(I312*H312,2)</f>
        <v>0</v>
      </c>
      <c r="BL312" s="17" t="s">
        <v>170</v>
      </c>
      <c r="BM312" s="142" t="s">
        <v>505</v>
      </c>
    </row>
    <row r="313" spans="2:65" s="1" customFormat="1" ht="11.25">
      <c r="B313" s="32"/>
      <c r="D313" s="144" t="s">
        <v>172</v>
      </c>
      <c r="F313" s="145" t="s">
        <v>506</v>
      </c>
      <c r="I313" s="146"/>
      <c r="L313" s="32"/>
      <c r="M313" s="147"/>
      <c r="T313" s="53"/>
      <c r="AT313" s="17" t="s">
        <v>172</v>
      </c>
      <c r="AU313" s="17" t="s">
        <v>81</v>
      </c>
    </row>
    <row r="314" spans="2:65" s="1" customFormat="1" ht="68.25">
      <c r="B314" s="32"/>
      <c r="D314" s="148" t="s">
        <v>174</v>
      </c>
      <c r="F314" s="149" t="s">
        <v>507</v>
      </c>
      <c r="I314" s="146"/>
      <c r="L314" s="32"/>
      <c r="M314" s="147"/>
      <c r="T314" s="53"/>
      <c r="AT314" s="17" t="s">
        <v>174</v>
      </c>
      <c r="AU314" s="17" t="s">
        <v>81</v>
      </c>
    </row>
    <row r="315" spans="2:65" s="12" customFormat="1" ht="11.25">
      <c r="B315" s="150"/>
      <c r="D315" s="148" t="s">
        <v>188</v>
      </c>
      <c r="E315" s="151" t="s">
        <v>19</v>
      </c>
      <c r="F315" s="152" t="s">
        <v>508</v>
      </c>
      <c r="H315" s="153">
        <v>216.149</v>
      </c>
      <c r="I315" s="154"/>
      <c r="L315" s="150"/>
      <c r="M315" s="155"/>
      <c r="T315" s="156"/>
      <c r="AT315" s="151" t="s">
        <v>188</v>
      </c>
      <c r="AU315" s="151" t="s">
        <v>81</v>
      </c>
      <c r="AV315" s="12" t="s">
        <v>81</v>
      </c>
      <c r="AW315" s="12" t="s">
        <v>34</v>
      </c>
      <c r="AX315" s="12" t="s">
        <v>72</v>
      </c>
      <c r="AY315" s="151" t="s">
        <v>163</v>
      </c>
    </row>
    <row r="316" spans="2:65" s="12" customFormat="1" ht="11.25">
      <c r="B316" s="150"/>
      <c r="D316" s="148" t="s">
        <v>188</v>
      </c>
      <c r="E316" s="151" t="s">
        <v>19</v>
      </c>
      <c r="F316" s="152" t="s">
        <v>509</v>
      </c>
      <c r="H316" s="153">
        <v>32.265000000000001</v>
      </c>
      <c r="I316" s="154"/>
      <c r="L316" s="150"/>
      <c r="M316" s="155"/>
      <c r="T316" s="156"/>
      <c r="AT316" s="151" t="s">
        <v>188</v>
      </c>
      <c r="AU316" s="151" t="s">
        <v>81</v>
      </c>
      <c r="AV316" s="12" t="s">
        <v>81</v>
      </c>
      <c r="AW316" s="12" t="s">
        <v>34</v>
      </c>
      <c r="AX316" s="12" t="s">
        <v>72</v>
      </c>
      <c r="AY316" s="151" t="s">
        <v>163</v>
      </c>
    </row>
    <row r="317" spans="2:65" s="12" customFormat="1" ht="11.25">
      <c r="B317" s="150"/>
      <c r="D317" s="148" t="s">
        <v>188</v>
      </c>
      <c r="E317" s="151" t="s">
        <v>19</v>
      </c>
      <c r="F317" s="152" t="s">
        <v>510</v>
      </c>
      <c r="H317" s="153">
        <v>346.40800000000002</v>
      </c>
      <c r="I317" s="154"/>
      <c r="L317" s="150"/>
      <c r="M317" s="155"/>
      <c r="T317" s="156"/>
      <c r="AT317" s="151" t="s">
        <v>188</v>
      </c>
      <c r="AU317" s="151" t="s">
        <v>81</v>
      </c>
      <c r="AV317" s="12" t="s">
        <v>81</v>
      </c>
      <c r="AW317" s="12" t="s">
        <v>34</v>
      </c>
      <c r="AX317" s="12" t="s">
        <v>72</v>
      </c>
      <c r="AY317" s="151" t="s">
        <v>163</v>
      </c>
    </row>
    <row r="318" spans="2:65" s="13" customFormat="1" ht="11.25">
      <c r="B318" s="157"/>
      <c r="D318" s="148" t="s">
        <v>188</v>
      </c>
      <c r="E318" s="158" t="s">
        <v>19</v>
      </c>
      <c r="F318" s="159" t="s">
        <v>244</v>
      </c>
      <c r="H318" s="160">
        <v>594.822</v>
      </c>
      <c r="I318" s="161"/>
      <c r="L318" s="157"/>
      <c r="M318" s="162"/>
      <c r="T318" s="163"/>
      <c r="AT318" s="158" t="s">
        <v>188</v>
      </c>
      <c r="AU318" s="158" t="s">
        <v>81</v>
      </c>
      <c r="AV318" s="13" t="s">
        <v>170</v>
      </c>
      <c r="AW318" s="13" t="s">
        <v>34</v>
      </c>
      <c r="AX318" s="13" t="s">
        <v>79</v>
      </c>
      <c r="AY318" s="158" t="s">
        <v>163</v>
      </c>
    </row>
    <row r="319" spans="2:65" s="1" customFormat="1" ht="24.2" customHeight="1">
      <c r="B319" s="32"/>
      <c r="C319" s="131" t="s">
        <v>511</v>
      </c>
      <c r="D319" s="131" t="s">
        <v>165</v>
      </c>
      <c r="E319" s="132" t="s">
        <v>512</v>
      </c>
      <c r="F319" s="133" t="s">
        <v>513</v>
      </c>
      <c r="G319" s="134" t="s">
        <v>260</v>
      </c>
      <c r="H319" s="135">
        <v>594.822</v>
      </c>
      <c r="I319" s="136"/>
      <c r="J319" s="137">
        <f>ROUND(I319*H319,2)</f>
        <v>0</v>
      </c>
      <c r="K319" s="133" t="s">
        <v>169</v>
      </c>
      <c r="L319" s="32"/>
      <c r="M319" s="138" t="s">
        <v>19</v>
      </c>
      <c r="N319" s="139" t="s">
        <v>43</v>
      </c>
      <c r="P319" s="140">
        <f>O319*H319</f>
        <v>0</v>
      </c>
      <c r="Q319" s="140">
        <v>0</v>
      </c>
      <c r="R319" s="140">
        <f>Q319*H319</f>
        <v>0</v>
      </c>
      <c r="S319" s="140">
        <v>0</v>
      </c>
      <c r="T319" s="141">
        <f>S319*H319</f>
        <v>0</v>
      </c>
      <c r="AR319" s="142" t="s">
        <v>170</v>
      </c>
      <c r="AT319" s="142" t="s">
        <v>165</v>
      </c>
      <c r="AU319" s="142" t="s">
        <v>81</v>
      </c>
      <c r="AY319" s="17" t="s">
        <v>163</v>
      </c>
      <c r="BE319" s="143">
        <f>IF(N319="základní",J319,0)</f>
        <v>0</v>
      </c>
      <c r="BF319" s="143">
        <f>IF(N319="snížená",J319,0)</f>
        <v>0</v>
      </c>
      <c r="BG319" s="143">
        <f>IF(N319="zákl. přenesená",J319,0)</f>
        <v>0</v>
      </c>
      <c r="BH319" s="143">
        <f>IF(N319="sníž. přenesená",J319,0)</f>
        <v>0</v>
      </c>
      <c r="BI319" s="143">
        <f>IF(N319="nulová",J319,0)</f>
        <v>0</v>
      </c>
      <c r="BJ319" s="17" t="s">
        <v>79</v>
      </c>
      <c r="BK319" s="143">
        <f>ROUND(I319*H319,2)</f>
        <v>0</v>
      </c>
      <c r="BL319" s="17" t="s">
        <v>170</v>
      </c>
      <c r="BM319" s="142" t="s">
        <v>514</v>
      </c>
    </row>
    <row r="320" spans="2:65" s="1" customFormat="1" ht="11.25">
      <c r="B320" s="32"/>
      <c r="D320" s="144" t="s">
        <v>172</v>
      </c>
      <c r="F320" s="145" t="s">
        <v>515</v>
      </c>
      <c r="I320" s="146"/>
      <c r="L320" s="32"/>
      <c r="M320" s="147"/>
      <c r="T320" s="53"/>
      <c r="AT320" s="17" t="s">
        <v>172</v>
      </c>
      <c r="AU320" s="17" t="s">
        <v>81</v>
      </c>
    </row>
    <row r="321" spans="2:65" s="1" customFormat="1" ht="68.25">
      <c r="B321" s="32"/>
      <c r="D321" s="148" t="s">
        <v>174</v>
      </c>
      <c r="F321" s="149" t="s">
        <v>507</v>
      </c>
      <c r="I321" s="146"/>
      <c r="L321" s="32"/>
      <c r="M321" s="147"/>
      <c r="T321" s="53"/>
      <c r="AT321" s="17" t="s">
        <v>174</v>
      </c>
      <c r="AU321" s="17" t="s">
        <v>81</v>
      </c>
    </row>
    <row r="322" spans="2:65" s="12" customFormat="1" ht="11.25">
      <c r="B322" s="150"/>
      <c r="D322" s="148" t="s">
        <v>188</v>
      </c>
      <c r="E322" s="151" t="s">
        <v>19</v>
      </c>
      <c r="F322" s="152" t="s">
        <v>508</v>
      </c>
      <c r="H322" s="153">
        <v>216.149</v>
      </c>
      <c r="I322" s="154"/>
      <c r="L322" s="150"/>
      <c r="M322" s="155"/>
      <c r="T322" s="156"/>
      <c r="AT322" s="151" t="s">
        <v>188</v>
      </c>
      <c r="AU322" s="151" t="s">
        <v>81</v>
      </c>
      <c r="AV322" s="12" t="s">
        <v>81</v>
      </c>
      <c r="AW322" s="12" t="s">
        <v>34</v>
      </c>
      <c r="AX322" s="12" t="s">
        <v>72</v>
      </c>
      <c r="AY322" s="151" t="s">
        <v>163</v>
      </c>
    </row>
    <row r="323" spans="2:65" s="12" customFormat="1" ht="11.25">
      <c r="B323" s="150"/>
      <c r="D323" s="148" t="s">
        <v>188</v>
      </c>
      <c r="E323" s="151" t="s">
        <v>19</v>
      </c>
      <c r="F323" s="152" t="s">
        <v>509</v>
      </c>
      <c r="H323" s="153">
        <v>32.265000000000001</v>
      </c>
      <c r="I323" s="154"/>
      <c r="L323" s="150"/>
      <c r="M323" s="155"/>
      <c r="T323" s="156"/>
      <c r="AT323" s="151" t="s">
        <v>188</v>
      </c>
      <c r="AU323" s="151" t="s">
        <v>81</v>
      </c>
      <c r="AV323" s="12" t="s">
        <v>81</v>
      </c>
      <c r="AW323" s="12" t="s">
        <v>34</v>
      </c>
      <c r="AX323" s="12" t="s">
        <v>72</v>
      </c>
      <c r="AY323" s="151" t="s">
        <v>163</v>
      </c>
    </row>
    <row r="324" spans="2:65" s="12" customFormat="1" ht="11.25">
      <c r="B324" s="150"/>
      <c r="D324" s="148" t="s">
        <v>188</v>
      </c>
      <c r="E324" s="151" t="s">
        <v>19</v>
      </c>
      <c r="F324" s="152" t="s">
        <v>510</v>
      </c>
      <c r="H324" s="153">
        <v>346.40800000000002</v>
      </c>
      <c r="I324" s="154"/>
      <c r="L324" s="150"/>
      <c r="M324" s="155"/>
      <c r="T324" s="156"/>
      <c r="AT324" s="151" t="s">
        <v>188</v>
      </c>
      <c r="AU324" s="151" t="s">
        <v>81</v>
      </c>
      <c r="AV324" s="12" t="s">
        <v>81</v>
      </c>
      <c r="AW324" s="12" t="s">
        <v>34</v>
      </c>
      <c r="AX324" s="12" t="s">
        <v>72</v>
      </c>
      <c r="AY324" s="151" t="s">
        <v>163</v>
      </c>
    </row>
    <row r="325" spans="2:65" s="13" customFormat="1" ht="11.25">
      <c r="B325" s="157"/>
      <c r="D325" s="148" t="s">
        <v>188</v>
      </c>
      <c r="E325" s="158" t="s">
        <v>19</v>
      </c>
      <c r="F325" s="159" t="s">
        <v>244</v>
      </c>
      <c r="H325" s="160">
        <v>594.822</v>
      </c>
      <c r="I325" s="161"/>
      <c r="L325" s="157"/>
      <c r="M325" s="162"/>
      <c r="T325" s="163"/>
      <c r="AT325" s="158" t="s">
        <v>188</v>
      </c>
      <c r="AU325" s="158" t="s">
        <v>81</v>
      </c>
      <c r="AV325" s="13" t="s">
        <v>170</v>
      </c>
      <c r="AW325" s="13" t="s">
        <v>34</v>
      </c>
      <c r="AX325" s="13" t="s">
        <v>79</v>
      </c>
      <c r="AY325" s="158" t="s">
        <v>163</v>
      </c>
    </row>
    <row r="326" spans="2:65" s="1" customFormat="1" ht="55.5" customHeight="1">
      <c r="B326" s="32"/>
      <c r="C326" s="131" t="s">
        <v>516</v>
      </c>
      <c r="D326" s="131" t="s">
        <v>165</v>
      </c>
      <c r="E326" s="132" t="s">
        <v>487</v>
      </c>
      <c r="F326" s="133" t="s">
        <v>488</v>
      </c>
      <c r="G326" s="134" t="s">
        <v>274</v>
      </c>
      <c r="H326" s="135">
        <v>14.3</v>
      </c>
      <c r="I326" s="136"/>
      <c r="J326" s="137">
        <f>ROUND(I326*H326,2)</f>
        <v>0</v>
      </c>
      <c r="K326" s="133" t="s">
        <v>169</v>
      </c>
      <c r="L326" s="32"/>
      <c r="M326" s="138" t="s">
        <v>19</v>
      </c>
      <c r="N326" s="139" t="s">
        <v>43</v>
      </c>
      <c r="P326" s="140">
        <f>O326*H326</f>
        <v>0</v>
      </c>
      <c r="Q326" s="140">
        <v>1.05871</v>
      </c>
      <c r="R326" s="140">
        <f>Q326*H326</f>
        <v>15.139553000000001</v>
      </c>
      <c r="S326" s="140">
        <v>0</v>
      </c>
      <c r="T326" s="141">
        <f>S326*H326</f>
        <v>0</v>
      </c>
      <c r="AR326" s="142" t="s">
        <v>170</v>
      </c>
      <c r="AT326" s="142" t="s">
        <v>165</v>
      </c>
      <c r="AU326" s="142" t="s">
        <v>81</v>
      </c>
      <c r="AY326" s="17" t="s">
        <v>163</v>
      </c>
      <c r="BE326" s="143">
        <f>IF(N326="základní",J326,0)</f>
        <v>0</v>
      </c>
      <c r="BF326" s="143">
        <f>IF(N326="snížená",J326,0)</f>
        <v>0</v>
      </c>
      <c r="BG326" s="143">
        <f>IF(N326="zákl. přenesená",J326,0)</f>
        <v>0</v>
      </c>
      <c r="BH326" s="143">
        <f>IF(N326="sníž. přenesená",J326,0)</f>
        <v>0</v>
      </c>
      <c r="BI326" s="143">
        <f>IF(N326="nulová",J326,0)</f>
        <v>0</v>
      </c>
      <c r="BJ326" s="17" t="s">
        <v>79</v>
      </c>
      <c r="BK326" s="143">
        <f>ROUND(I326*H326,2)</f>
        <v>0</v>
      </c>
      <c r="BL326" s="17" t="s">
        <v>170</v>
      </c>
      <c r="BM326" s="142" t="s">
        <v>517</v>
      </c>
    </row>
    <row r="327" spans="2:65" s="1" customFormat="1" ht="11.25">
      <c r="B327" s="32"/>
      <c r="D327" s="144" t="s">
        <v>172</v>
      </c>
      <c r="F327" s="145" t="s">
        <v>490</v>
      </c>
      <c r="I327" s="146"/>
      <c r="L327" s="32"/>
      <c r="M327" s="147"/>
      <c r="T327" s="53"/>
      <c r="AT327" s="17" t="s">
        <v>172</v>
      </c>
      <c r="AU327" s="17" t="s">
        <v>81</v>
      </c>
    </row>
    <row r="328" spans="2:65" s="1" customFormat="1" ht="24.2" customHeight="1">
      <c r="B328" s="32"/>
      <c r="C328" s="131" t="s">
        <v>518</v>
      </c>
      <c r="D328" s="131" t="s">
        <v>165</v>
      </c>
      <c r="E328" s="132" t="s">
        <v>519</v>
      </c>
      <c r="F328" s="133" t="s">
        <v>520</v>
      </c>
      <c r="G328" s="134" t="s">
        <v>521</v>
      </c>
      <c r="H328" s="135">
        <v>5</v>
      </c>
      <c r="I328" s="136"/>
      <c r="J328" s="137">
        <f t="shared" ref="J328:J333" si="0">ROUND(I328*H328,2)</f>
        <v>0</v>
      </c>
      <c r="K328" s="133" t="s">
        <v>192</v>
      </c>
      <c r="L328" s="32"/>
      <c r="M328" s="138" t="s">
        <v>19</v>
      </c>
      <c r="N328" s="139" t="s">
        <v>43</v>
      </c>
      <c r="P328" s="140">
        <f t="shared" ref="P328:P333" si="1">O328*H328</f>
        <v>0</v>
      </c>
      <c r="Q328" s="140">
        <v>0</v>
      </c>
      <c r="R328" s="140">
        <f t="shared" ref="R328:R333" si="2">Q328*H328</f>
        <v>0</v>
      </c>
      <c r="S328" s="140">
        <v>0</v>
      </c>
      <c r="T328" s="141">
        <f t="shared" ref="T328:T333" si="3">S328*H328</f>
        <v>0</v>
      </c>
      <c r="AR328" s="142" t="s">
        <v>170</v>
      </c>
      <c r="AT328" s="142" t="s">
        <v>165</v>
      </c>
      <c r="AU328" s="142" t="s">
        <v>81</v>
      </c>
      <c r="AY328" s="17" t="s">
        <v>163</v>
      </c>
      <c r="BE328" s="143">
        <f t="shared" ref="BE328:BE333" si="4">IF(N328="základní",J328,0)</f>
        <v>0</v>
      </c>
      <c r="BF328" s="143">
        <f t="shared" ref="BF328:BF333" si="5">IF(N328="snížená",J328,0)</f>
        <v>0</v>
      </c>
      <c r="BG328" s="143">
        <f t="shared" ref="BG328:BG333" si="6">IF(N328="zákl. přenesená",J328,0)</f>
        <v>0</v>
      </c>
      <c r="BH328" s="143">
        <f t="shared" ref="BH328:BH333" si="7">IF(N328="sníž. přenesená",J328,0)</f>
        <v>0</v>
      </c>
      <c r="BI328" s="143">
        <f t="shared" ref="BI328:BI333" si="8">IF(N328="nulová",J328,0)</f>
        <v>0</v>
      </c>
      <c r="BJ328" s="17" t="s">
        <v>79</v>
      </c>
      <c r="BK328" s="143">
        <f t="shared" ref="BK328:BK333" si="9">ROUND(I328*H328,2)</f>
        <v>0</v>
      </c>
      <c r="BL328" s="17" t="s">
        <v>170</v>
      </c>
      <c r="BM328" s="142" t="s">
        <v>522</v>
      </c>
    </row>
    <row r="329" spans="2:65" s="1" customFormat="1" ht="33" customHeight="1">
      <c r="B329" s="32"/>
      <c r="C329" s="131" t="s">
        <v>523</v>
      </c>
      <c r="D329" s="131" t="s">
        <v>165</v>
      </c>
      <c r="E329" s="132" t="s">
        <v>524</v>
      </c>
      <c r="F329" s="133" t="s">
        <v>525</v>
      </c>
      <c r="G329" s="134" t="s">
        <v>521</v>
      </c>
      <c r="H329" s="135">
        <v>1</v>
      </c>
      <c r="I329" s="136"/>
      <c r="J329" s="137">
        <f t="shared" si="0"/>
        <v>0</v>
      </c>
      <c r="K329" s="133" t="s">
        <v>192</v>
      </c>
      <c r="L329" s="32"/>
      <c r="M329" s="138" t="s">
        <v>19</v>
      </c>
      <c r="N329" s="139" t="s">
        <v>43</v>
      </c>
      <c r="P329" s="140">
        <f t="shared" si="1"/>
        <v>0</v>
      </c>
      <c r="Q329" s="140">
        <v>0</v>
      </c>
      <c r="R329" s="140">
        <f t="shared" si="2"/>
        <v>0</v>
      </c>
      <c r="S329" s="140">
        <v>0</v>
      </c>
      <c r="T329" s="141">
        <f t="shared" si="3"/>
        <v>0</v>
      </c>
      <c r="AR329" s="142" t="s">
        <v>170</v>
      </c>
      <c r="AT329" s="142" t="s">
        <v>165</v>
      </c>
      <c r="AU329" s="142" t="s">
        <v>81</v>
      </c>
      <c r="AY329" s="17" t="s">
        <v>163</v>
      </c>
      <c r="BE329" s="143">
        <f t="shared" si="4"/>
        <v>0</v>
      </c>
      <c r="BF329" s="143">
        <f t="shared" si="5"/>
        <v>0</v>
      </c>
      <c r="BG329" s="143">
        <f t="shared" si="6"/>
        <v>0</v>
      </c>
      <c r="BH329" s="143">
        <f t="shared" si="7"/>
        <v>0</v>
      </c>
      <c r="BI329" s="143">
        <f t="shared" si="8"/>
        <v>0</v>
      </c>
      <c r="BJ329" s="17" t="s">
        <v>79</v>
      </c>
      <c r="BK329" s="143">
        <f t="shared" si="9"/>
        <v>0</v>
      </c>
      <c r="BL329" s="17" t="s">
        <v>170</v>
      </c>
      <c r="BM329" s="142" t="s">
        <v>526</v>
      </c>
    </row>
    <row r="330" spans="2:65" s="1" customFormat="1" ht="33" customHeight="1">
      <c r="B330" s="32"/>
      <c r="C330" s="131" t="s">
        <v>527</v>
      </c>
      <c r="D330" s="131" t="s">
        <v>165</v>
      </c>
      <c r="E330" s="132" t="s">
        <v>528</v>
      </c>
      <c r="F330" s="133" t="s">
        <v>529</v>
      </c>
      <c r="G330" s="134" t="s">
        <v>521</v>
      </c>
      <c r="H330" s="135">
        <v>2</v>
      </c>
      <c r="I330" s="136"/>
      <c r="J330" s="137">
        <f t="shared" si="0"/>
        <v>0</v>
      </c>
      <c r="K330" s="133" t="s">
        <v>192</v>
      </c>
      <c r="L330" s="32"/>
      <c r="M330" s="138" t="s">
        <v>19</v>
      </c>
      <c r="N330" s="139" t="s">
        <v>43</v>
      </c>
      <c r="P330" s="140">
        <f t="shared" si="1"/>
        <v>0</v>
      </c>
      <c r="Q330" s="140">
        <v>0</v>
      </c>
      <c r="R330" s="140">
        <f t="shared" si="2"/>
        <v>0</v>
      </c>
      <c r="S330" s="140">
        <v>0</v>
      </c>
      <c r="T330" s="141">
        <f t="shared" si="3"/>
        <v>0</v>
      </c>
      <c r="AR330" s="142" t="s">
        <v>170</v>
      </c>
      <c r="AT330" s="142" t="s">
        <v>165</v>
      </c>
      <c r="AU330" s="142" t="s">
        <v>81</v>
      </c>
      <c r="AY330" s="17" t="s">
        <v>163</v>
      </c>
      <c r="BE330" s="143">
        <f t="shared" si="4"/>
        <v>0</v>
      </c>
      <c r="BF330" s="143">
        <f t="shared" si="5"/>
        <v>0</v>
      </c>
      <c r="BG330" s="143">
        <f t="shared" si="6"/>
        <v>0</v>
      </c>
      <c r="BH330" s="143">
        <f t="shared" si="7"/>
        <v>0</v>
      </c>
      <c r="BI330" s="143">
        <f t="shared" si="8"/>
        <v>0</v>
      </c>
      <c r="BJ330" s="17" t="s">
        <v>79</v>
      </c>
      <c r="BK330" s="143">
        <f t="shared" si="9"/>
        <v>0</v>
      </c>
      <c r="BL330" s="17" t="s">
        <v>170</v>
      </c>
      <c r="BM330" s="142" t="s">
        <v>530</v>
      </c>
    </row>
    <row r="331" spans="2:65" s="1" customFormat="1" ht="33" customHeight="1">
      <c r="B331" s="32"/>
      <c r="C331" s="131" t="s">
        <v>531</v>
      </c>
      <c r="D331" s="131" t="s">
        <v>165</v>
      </c>
      <c r="E331" s="132" t="s">
        <v>532</v>
      </c>
      <c r="F331" s="133" t="s">
        <v>533</v>
      </c>
      <c r="G331" s="134" t="s">
        <v>521</v>
      </c>
      <c r="H331" s="135">
        <v>1</v>
      </c>
      <c r="I331" s="136"/>
      <c r="J331" s="137">
        <f t="shared" si="0"/>
        <v>0</v>
      </c>
      <c r="K331" s="133" t="s">
        <v>192</v>
      </c>
      <c r="L331" s="32"/>
      <c r="M331" s="138" t="s">
        <v>19</v>
      </c>
      <c r="N331" s="139" t="s">
        <v>43</v>
      </c>
      <c r="P331" s="140">
        <f t="shared" si="1"/>
        <v>0</v>
      </c>
      <c r="Q331" s="140">
        <v>0</v>
      </c>
      <c r="R331" s="140">
        <f t="shared" si="2"/>
        <v>0</v>
      </c>
      <c r="S331" s="140">
        <v>0</v>
      </c>
      <c r="T331" s="141">
        <f t="shared" si="3"/>
        <v>0</v>
      </c>
      <c r="AR331" s="142" t="s">
        <v>170</v>
      </c>
      <c r="AT331" s="142" t="s">
        <v>165</v>
      </c>
      <c r="AU331" s="142" t="s">
        <v>81</v>
      </c>
      <c r="AY331" s="17" t="s">
        <v>163</v>
      </c>
      <c r="BE331" s="143">
        <f t="shared" si="4"/>
        <v>0</v>
      </c>
      <c r="BF331" s="143">
        <f t="shared" si="5"/>
        <v>0</v>
      </c>
      <c r="BG331" s="143">
        <f t="shared" si="6"/>
        <v>0</v>
      </c>
      <c r="BH331" s="143">
        <f t="shared" si="7"/>
        <v>0</v>
      </c>
      <c r="BI331" s="143">
        <f t="shared" si="8"/>
        <v>0</v>
      </c>
      <c r="BJ331" s="17" t="s">
        <v>79</v>
      </c>
      <c r="BK331" s="143">
        <f t="shared" si="9"/>
        <v>0</v>
      </c>
      <c r="BL331" s="17" t="s">
        <v>170</v>
      </c>
      <c r="BM331" s="142" t="s">
        <v>534</v>
      </c>
    </row>
    <row r="332" spans="2:65" s="1" customFormat="1" ht="33" customHeight="1">
      <c r="B332" s="32"/>
      <c r="C332" s="131" t="s">
        <v>535</v>
      </c>
      <c r="D332" s="131" t="s">
        <v>165</v>
      </c>
      <c r="E332" s="132" t="s">
        <v>536</v>
      </c>
      <c r="F332" s="133" t="s">
        <v>537</v>
      </c>
      <c r="G332" s="134" t="s">
        <v>521</v>
      </c>
      <c r="H332" s="135">
        <v>1</v>
      </c>
      <c r="I332" s="136"/>
      <c r="J332" s="137">
        <f t="shared" si="0"/>
        <v>0</v>
      </c>
      <c r="K332" s="133" t="s">
        <v>192</v>
      </c>
      <c r="L332" s="32"/>
      <c r="M332" s="138" t="s">
        <v>19</v>
      </c>
      <c r="N332" s="139" t="s">
        <v>43</v>
      </c>
      <c r="P332" s="140">
        <f t="shared" si="1"/>
        <v>0</v>
      </c>
      <c r="Q332" s="140">
        <v>0</v>
      </c>
      <c r="R332" s="140">
        <f t="shared" si="2"/>
        <v>0</v>
      </c>
      <c r="S332" s="140">
        <v>0</v>
      </c>
      <c r="T332" s="141">
        <f t="shared" si="3"/>
        <v>0</v>
      </c>
      <c r="AR332" s="142" t="s">
        <v>170</v>
      </c>
      <c r="AT332" s="142" t="s">
        <v>165</v>
      </c>
      <c r="AU332" s="142" t="s">
        <v>81</v>
      </c>
      <c r="AY332" s="17" t="s">
        <v>163</v>
      </c>
      <c r="BE332" s="143">
        <f t="shared" si="4"/>
        <v>0</v>
      </c>
      <c r="BF332" s="143">
        <f t="shared" si="5"/>
        <v>0</v>
      </c>
      <c r="BG332" s="143">
        <f t="shared" si="6"/>
        <v>0</v>
      </c>
      <c r="BH332" s="143">
        <f t="shared" si="7"/>
        <v>0</v>
      </c>
      <c r="BI332" s="143">
        <f t="shared" si="8"/>
        <v>0</v>
      </c>
      <c r="BJ332" s="17" t="s">
        <v>79</v>
      </c>
      <c r="BK332" s="143">
        <f t="shared" si="9"/>
        <v>0</v>
      </c>
      <c r="BL332" s="17" t="s">
        <v>170</v>
      </c>
      <c r="BM332" s="142" t="s">
        <v>538</v>
      </c>
    </row>
    <row r="333" spans="2:65" s="1" customFormat="1" ht="33" customHeight="1">
      <c r="B333" s="32"/>
      <c r="C333" s="131" t="s">
        <v>539</v>
      </c>
      <c r="D333" s="131" t="s">
        <v>165</v>
      </c>
      <c r="E333" s="132" t="s">
        <v>540</v>
      </c>
      <c r="F333" s="133" t="s">
        <v>541</v>
      </c>
      <c r="G333" s="134" t="s">
        <v>521</v>
      </c>
      <c r="H333" s="135">
        <v>1</v>
      </c>
      <c r="I333" s="136"/>
      <c r="J333" s="137">
        <f t="shared" si="0"/>
        <v>0</v>
      </c>
      <c r="K333" s="133" t="s">
        <v>192</v>
      </c>
      <c r="L333" s="32"/>
      <c r="M333" s="138" t="s">
        <v>19</v>
      </c>
      <c r="N333" s="139" t="s">
        <v>43</v>
      </c>
      <c r="P333" s="140">
        <f t="shared" si="1"/>
        <v>0</v>
      </c>
      <c r="Q333" s="140">
        <v>0</v>
      </c>
      <c r="R333" s="140">
        <f t="shared" si="2"/>
        <v>0</v>
      </c>
      <c r="S333" s="140">
        <v>0</v>
      </c>
      <c r="T333" s="141">
        <f t="shared" si="3"/>
        <v>0</v>
      </c>
      <c r="AR333" s="142" t="s">
        <v>170</v>
      </c>
      <c r="AT333" s="142" t="s">
        <v>165</v>
      </c>
      <c r="AU333" s="142" t="s">
        <v>81</v>
      </c>
      <c r="AY333" s="17" t="s">
        <v>163</v>
      </c>
      <c r="BE333" s="143">
        <f t="shared" si="4"/>
        <v>0</v>
      </c>
      <c r="BF333" s="143">
        <f t="shared" si="5"/>
        <v>0</v>
      </c>
      <c r="BG333" s="143">
        <f t="shared" si="6"/>
        <v>0</v>
      </c>
      <c r="BH333" s="143">
        <f t="shared" si="7"/>
        <v>0</v>
      </c>
      <c r="BI333" s="143">
        <f t="shared" si="8"/>
        <v>0</v>
      </c>
      <c r="BJ333" s="17" t="s">
        <v>79</v>
      </c>
      <c r="BK333" s="143">
        <f t="shared" si="9"/>
        <v>0</v>
      </c>
      <c r="BL333" s="17" t="s">
        <v>170</v>
      </c>
      <c r="BM333" s="142" t="s">
        <v>542</v>
      </c>
    </row>
    <row r="334" spans="2:65" s="11" customFormat="1" ht="22.9" customHeight="1">
      <c r="B334" s="119"/>
      <c r="D334" s="120" t="s">
        <v>71</v>
      </c>
      <c r="E334" s="129" t="s">
        <v>182</v>
      </c>
      <c r="F334" s="129" t="s">
        <v>543</v>
      </c>
      <c r="I334" s="122"/>
      <c r="J334" s="130">
        <f>BK334</f>
        <v>0</v>
      </c>
      <c r="L334" s="119"/>
      <c r="M334" s="124"/>
      <c r="P334" s="125">
        <f>SUM(P335:P449)</f>
        <v>0</v>
      </c>
      <c r="R334" s="125">
        <f>SUM(R335:R449)</f>
        <v>1197.1596730900001</v>
      </c>
      <c r="T334" s="126">
        <f>SUM(T335:T449)</f>
        <v>0</v>
      </c>
      <c r="AR334" s="120" t="s">
        <v>79</v>
      </c>
      <c r="AT334" s="127" t="s">
        <v>71</v>
      </c>
      <c r="AU334" s="127" t="s">
        <v>79</v>
      </c>
      <c r="AY334" s="120" t="s">
        <v>163</v>
      </c>
      <c r="BK334" s="128">
        <f>SUM(BK335:BK449)</f>
        <v>0</v>
      </c>
    </row>
    <row r="335" spans="2:65" s="1" customFormat="1" ht="37.9" customHeight="1">
      <c r="B335" s="32"/>
      <c r="C335" s="131" t="s">
        <v>544</v>
      </c>
      <c r="D335" s="131" t="s">
        <v>165</v>
      </c>
      <c r="E335" s="132" t="s">
        <v>545</v>
      </c>
      <c r="F335" s="133" t="s">
        <v>546</v>
      </c>
      <c r="G335" s="134" t="s">
        <v>260</v>
      </c>
      <c r="H335" s="135">
        <v>158.72</v>
      </c>
      <c r="I335" s="136"/>
      <c r="J335" s="137">
        <f>ROUND(I335*H335,2)</f>
        <v>0</v>
      </c>
      <c r="K335" s="133" t="s">
        <v>169</v>
      </c>
      <c r="L335" s="32"/>
      <c r="M335" s="138" t="s">
        <v>19</v>
      </c>
      <c r="N335" s="139" t="s">
        <v>43</v>
      </c>
      <c r="P335" s="140">
        <f>O335*H335</f>
        <v>0</v>
      </c>
      <c r="Q335" s="140">
        <v>0.34661999999999998</v>
      </c>
      <c r="R335" s="140">
        <f>Q335*H335</f>
        <v>55.015526399999999</v>
      </c>
      <c r="S335" s="140">
        <v>0</v>
      </c>
      <c r="T335" s="141">
        <f>S335*H335</f>
        <v>0</v>
      </c>
      <c r="AR335" s="142" t="s">
        <v>170</v>
      </c>
      <c r="AT335" s="142" t="s">
        <v>165</v>
      </c>
      <c r="AU335" s="142" t="s">
        <v>81</v>
      </c>
      <c r="AY335" s="17" t="s">
        <v>163</v>
      </c>
      <c r="BE335" s="143">
        <f>IF(N335="základní",J335,0)</f>
        <v>0</v>
      </c>
      <c r="BF335" s="143">
        <f>IF(N335="snížená",J335,0)</f>
        <v>0</v>
      </c>
      <c r="BG335" s="143">
        <f>IF(N335="zákl. přenesená",J335,0)</f>
        <v>0</v>
      </c>
      <c r="BH335" s="143">
        <f>IF(N335="sníž. přenesená",J335,0)</f>
        <v>0</v>
      </c>
      <c r="BI335" s="143">
        <f>IF(N335="nulová",J335,0)</f>
        <v>0</v>
      </c>
      <c r="BJ335" s="17" t="s">
        <v>79</v>
      </c>
      <c r="BK335" s="143">
        <f>ROUND(I335*H335,2)</f>
        <v>0</v>
      </c>
      <c r="BL335" s="17" t="s">
        <v>170</v>
      </c>
      <c r="BM335" s="142" t="s">
        <v>547</v>
      </c>
    </row>
    <row r="336" spans="2:65" s="1" customFormat="1" ht="11.25">
      <c r="B336" s="32"/>
      <c r="D336" s="144" t="s">
        <v>172</v>
      </c>
      <c r="F336" s="145" t="s">
        <v>548</v>
      </c>
      <c r="I336" s="146"/>
      <c r="L336" s="32"/>
      <c r="M336" s="147"/>
      <c r="T336" s="53"/>
      <c r="AT336" s="17" t="s">
        <v>172</v>
      </c>
      <c r="AU336" s="17" t="s">
        <v>81</v>
      </c>
    </row>
    <row r="337" spans="2:65" s="1" customFormat="1" ht="87.75">
      <c r="B337" s="32"/>
      <c r="D337" s="148" t="s">
        <v>174</v>
      </c>
      <c r="F337" s="149" t="s">
        <v>549</v>
      </c>
      <c r="I337" s="146"/>
      <c r="L337" s="32"/>
      <c r="M337" s="147"/>
      <c r="T337" s="53"/>
      <c r="AT337" s="17" t="s">
        <v>174</v>
      </c>
      <c r="AU337" s="17" t="s">
        <v>81</v>
      </c>
    </row>
    <row r="338" spans="2:65" s="12" customFormat="1" ht="11.25">
      <c r="B338" s="150"/>
      <c r="D338" s="148" t="s">
        <v>188</v>
      </c>
      <c r="E338" s="151" t="s">
        <v>19</v>
      </c>
      <c r="F338" s="152" t="s">
        <v>550</v>
      </c>
      <c r="H338" s="153">
        <v>158.72</v>
      </c>
      <c r="I338" s="154"/>
      <c r="L338" s="150"/>
      <c r="M338" s="155"/>
      <c r="T338" s="156"/>
      <c r="AT338" s="151" t="s">
        <v>188</v>
      </c>
      <c r="AU338" s="151" t="s">
        <v>81</v>
      </c>
      <c r="AV338" s="12" t="s">
        <v>81</v>
      </c>
      <c r="AW338" s="12" t="s">
        <v>34</v>
      </c>
      <c r="AX338" s="12" t="s">
        <v>79</v>
      </c>
      <c r="AY338" s="151" t="s">
        <v>163</v>
      </c>
    </row>
    <row r="339" spans="2:65" s="1" customFormat="1" ht="37.9" customHeight="1">
      <c r="B339" s="32"/>
      <c r="C339" s="131" t="s">
        <v>551</v>
      </c>
      <c r="D339" s="131" t="s">
        <v>165</v>
      </c>
      <c r="E339" s="132" t="s">
        <v>552</v>
      </c>
      <c r="F339" s="133" t="s">
        <v>553</v>
      </c>
      <c r="G339" s="134" t="s">
        <v>260</v>
      </c>
      <c r="H339" s="135">
        <v>165.125</v>
      </c>
      <c r="I339" s="136"/>
      <c r="J339" s="137">
        <f>ROUND(I339*H339,2)</f>
        <v>0</v>
      </c>
      <c r="K339" s="133" t="s">
        <v>169</v>
      </c>
      <c r="L339" s="32"/>
      <c r="M339" s="138" t="s">
        <v>19</v>
      </c>
      <c r="N339" s="139" t="s">
        <v>43</v>
      </c>
      <c r="P339" s="140">
        <f>O339*H339</f>
        <v>0</v>
      </c>
      <c r="Q339" s="140">
        <v>0.42831999999999998</v>
      </c>
      <c r="R339" s="140">
        <f>Q339*H339</f>
        <v>70.726339999999993</v>
      </c>
      <c r="S339" s="140">
        <v>0</v>
      </c>
      <c r="T339" s="141">
        <f>S339*H339</f>
        <v>0</v>
      </c>
      <c r="AR339" s="142" t="s">
        <v>170</v>
      </c>
      <c r="AT339" s="142" t="s">
        <v>165</v>
      </c>
      <c r="AU339" s="142" t="s">
        <v>81</v>
      </c>
      <c r="AY339" s="17" t="s">
        <v>163</v>
      </c>
      <c r="BE339" s="143">
        <f>IF(N339="základní",J339,0)</f>
        <v>0</v>
      </c>
      <c r="BF339" s="143">
        <f>IF(N339="snížená",J339,0)</f>
        <v>0</v>
      </c>
      <c r="BG339" s="143">
        <f>IF(N339="zákl. přenesená",J339,0)</f>
        <v>0</v>
      </c>
      <c r="BH339" s="143">
        <f>IF(N339="sníž. přenesená",J339,0)</f>
        <v>0</v>
      </c>
      <c r="BI339" s="143">
        <f>IF(N339="nulová",J339,0)</f>
        <v>0</v>
      </c>
      <c r="BJ339" s="17" t="s">
        <v>79</v>
      </c>
      <c r="BK339" s="143">
        <f>ROUND(I339*H339,2)</f>
        <v>0</v>
      </c>
      <c r="BL339" s="17" t="s">
        <v>170</v>
      </c>
      <c r="BM339" s="142" t="s">
        <v>554</v>
      </c>
    </row>
    <row r="340" spans="2:65" s="1" customFormat="1" ht="11.25">
      <c r="B340" s="32"/>
      <c r="D340" s="144" t="s">
        <v>172</v>
      </c>
      <c r="F340" s="145" t="s">
        <v>555</v>
      </c>
      <c r="I340" s="146"/>
      <c r="L340" s="32"/>
      <c r="M340" s="147"/>
      <c r="T340" s="53"/>
      <c r="AT340" s="17" t="s">
        <v>172</v>
      </c>
      <c r="AU340" s="17" t="s">
        <v>81</v>
      </c>
    </row>
    <row r="341" spans="2:65" s="1" customFormat="1" ht="87.75">
      <c r="B341" s="32"/>
      <c r="D341" s="148" t="s">
        <v>174</v>
      </c>
      <c r="F341" s="149" t="s">
        <v>549</v>
      </c>
      <c r="I341" s="146"/>
      <c r="L341" s="32"/>
      <c r="M341" s="147"/>
      <c r="T341" s="53"/>
      <c r="AT341" s="17" t="s">
        <v>174</v>
      </c>
      <c r="AU341" s="17" t="s">
        <v>81</v>
      </c>
    </row>
    <row r="342" spans="2:65" s="12" customFormat="1" ht="22.5">
      <c r="B342" s="150"/>
      <c r="D342" s="148" t="s">
        <v>188</v>
      </c>
      <c r="E342" s="151" t="s">
        <v>19</v>
      </c>
      <c r="F342" s="152" t="s">
        <v>556</v>
      </c>
      <c r="H342" s="153">
        <v>141.41399999999999</v>
      </c>
      <c r="I342" s="154"/>
      <c r="L342" s="150"/>
      <c r="M342" s="155"/>
      <c r="T342" s="156"/>
      <c r="AT342" s="151" t="s">
        <v>188</v>
      </c>
      <c r="AU342" s="151" t="s">
        <v>81</v>
      </c>
      <c r="AV342" s="12" t="s">
        <v>81</v>
      </c>
      <c r="AW342" s="12" t="s">
        <v>34</v>
      </c>
      <c r="AX342" s="12" t="s">
        <v>72</v>
      </c>
      <c r="AY342" s="151" t="s">
        <v>163</v>
      </c>
    </row>
    <row r="343" spans="2:65" s="12" customFormat="1" ht="11.25">
      <c r="B343" s="150"/>
      <c r="D343" s="148" t="s">
        <v>188</v>
      </c>
      <c r="E343" s="151" t="s">
        <v>19</v>
      </c>
      <c r="F343" s="152" t="s">
        <v>557</v>
      </c>
      <c r="H343" s="153">
        <v>23.710999999999999</v>
      </c>
      <c r="I343" s="154"/>
      <c r="L343" s="150"/>
      <c r="M343" s="155"/>
      <c r="T343" s="156"/>
      <c r="AT343" s="151" t="s">
        <v>188</v>
      </c>
      <c r="AU343" s="151" t="s">
        <v>81</v>
      </c>
      <c r="AV343" s="12" t="s">
        <v>81</v>
      </c>
      <c r="AW343" s="12" t="s">
        <v>34</v>
      </c>
      <c r="AX343" s="12" t="s">
        <v>72</v>
      </c>
      <c r="AY343" s="151" t="s">
        <v>163</v>
      </c>
    </row>
    <row r="344" spans="2:65" s="13" customFormat="1" ht="11.25">
      <c r="B344" s="157"/>
      <c r="D344" s="148" t="s">
        <v>188</v>
      </c>
      <c r="E344" s="158" t="s">
        <v>19</v>
      </c>
      <c r="F344" s="159" t="s">
        <v>244</v>
      </c>
      <c r="H344" s="160">
        <v>165.125</v>
      </c>
      <c r="I344" s="161"/>
      <c r="L344" s="157"/>
      <c r="M344" s="162"/>
      <c r="T344" s="163"/>
      <c r="AT344" s="158" t="s">
        <v>188</v>
      </c>
      <c r="AU344" s="158" t="s">
        <v>81</v>
      </c>
      <c r="AV344" s="13" t="s">
        <v>170</v>
      </c>
      <c r="AW344" s="13" t="s">
        <v>34</v>
      </c>
      <c r="AX344" s="13" t="s">
        <v>79</v>
      </c>
      <c r="AY344" s="158" t="s">
        <v>163</v>
      </c>
    </row>
    <row r="345" spans="2:65" s="1" customFormat="1" ht="37.9" customHeight="1">
      <c r="B345" s="32"/>
      <c r="C345" s="131" t="s">
        <v>558</v>
      </c>
      <c r="D345" s="131" t="s">
        <v>165</v>
      </c>
      <c r="E345" s="132" t="s">
        <v>559</v>
      </c>
      <c r="F345" s="133" t="s">
        <v>560</v>
      </c>
      <c r="G345" s="134" t="s">
        <v>274</v>
      </c>
      <c r="H345" s="135">
        <v>1.3</v>
      </c>
      <c r="I345" s="136"/>
      <c r="J345" s="137">
        <f>ROUND(I345*H345,2)</f>
        <v>0</v>
      </c>
      <c r="K345" s="133" t="s">
        <v>169</v>
      </c>
      <c r="L345" s="32"/>
      <c r="M345" s="138" t="s">
        <v>19</v>
      </c>
      <c r="N345" s="139" t="s">
        <v>43</v>
      </c>
      <c r="P345" s="140">
        <f>O345*H345</f>
        <v>0</v>
      </c>
      <c r="Q345" s="140">
        <v>1.04881</v>
      </c>
      <c r="R345" s="140">
        <f>Q345*H345</f>
        <v>1.363453</v>
      </c>
      <c r="S345" s="140">
        <v>0</v>
      </c>
      <c r="T345" s="141">
        <f>S345*H345</f>
        <v>0</v>
      </c>
      <c r="AR345" s="142" t="s">
        <v>170</v>
      </c>
      <c r="AT345" s="142" t="s">
        <v>165</v>
      </c>
      <c r="AU345" s="142" t="s">
        <v>81</v>
      </c>
      <c r="AY345" s="17" t="s">
        <v>163</v>
      </c>
      <c r="BE345" s="143">
        <f>IF(N345="základní",J345,0)</f>
        <v>0</v>
      </c>
      <c r="BF345" s="143">
        <f>IF(N345="snížená",J345,0)</f>
        <v>0</v>
      </c>
      <c r="BG345" s="143">
        <f>IF(N345="zákl. přenesená",J345,0)</f>
        <v>0</v>
      </c>
      <c r="BH345" s="143">
        <f>IF(N345="sníž. přenesená",J345,0)</f>
        <v>0</v>
      </c>
      <c r="BI345" s="143">
        <f>IF(N345="nulová",J345,0)</f>
        <v>0</v>
      </c>
      <c r="BJ345" s="17" t="s">
        <v>79</v>
      </c>
      <c r="BK345" s="143">
        <f>ROUND(I345*H345,2)</f>
        <v>0</v>
      </c>
      <c r="BL345" s="17" t="s">
        <v>170</v>
      </c>
      <c r="BM345" s="142" t="s">
        <v>561</v>
      </c>
    </row>
    <row r="346" spans="2:65" s="1" customFormat="1" ht="11.25">
      <c r="B346" s="32"/>
      <c r="D346" s="144" t="s">
        <v>172</v>
      </c>
      <c r="F346" s="145" t="s">
        <v>562</v>
      </c>
      <c r="I346" s="146"/>
      <c r="L346" s="32"/>
      <c r="M346" s="147"/>
      <c r="T346" s="53"/>
      <c r="AT346" s="17" t="s">
        <v>172</v>
      </c>
      <c r="AU346" s="17" t="s">
        <v>81</v>
      </c>
    </row>
    <row r="347" spans="2:65" s="1" customFormat="1" ht="44.25" customHeight="1">
      <c r="B347" s="32"/>
      <c r="C347" s="131" t="s">
        <v>563</v>
      </c>
      <c r="D347" s="131" t="s">
        <v>165</v>
      </c>
      <c r="E347" s="132" t="s">
        <v>564</v>
      </c>
      <c r="F347" s="133" t="s">
        <v>565</v>
      </c>
      <c r="G347" s="134" t="s">
        <v>260</v>
      </c>
      <c r="H347" s="135">
        <v>82.594999999999999</v>
      </c>
      <c r="I347" s="136"/>
      <c r="J347" s="137">
        <f>ROUND(I347*H347,2)</f>
        <v>0</v>
      </c>
      <c r="K347" s="133" t="s">
        <v>169</v>
      </c>
      <c r="L347" s="32"/>
      <c r="M347" s="138" t="s">
        <v>19</v>
      </c>
      <c r="N347" s="139" t="s">
        <v>43</v>
      </c>
      <c r="P347" s="140">
        <f>O347*H347</f>
        <v>0</v>
      </c>
      <c r="Q347" s="140">
        <v>0.1671</v>
      </c>
      <c r="R347" s="140">
        <f>Q347*H347</f>
        <v>13.801624499999999</v>
      </c>
      <c r="S347" s="140">
        <v>0</v>
      </c>
      <c r="T347" s="141">
        <f>S347*H347</f>
        <v>0</v>
      </c>
      <c r="AR347" s="142" t="s">
        <v>170</v>
      </c>
      <c r="AT347" s="142" t="s">
        <v>165</v>
      </c>
      <c r="AU347" s="142" t="s">
        <v>81</v>
      </c>
      <c r="AY347" s="17" t="s">
        <v>163</v>
      </c>
      <c r="BE347" s="143">
        <f>IF(N347="základní",J347,0)</f>
        <v>0</v>
      </c>
      <c r="BF347" s="143">
        <f>IF(N347="snížená",J347,0)</f>
        <v>0</v>
      </c>
      <c r="BG347" s="143">
        <f>IF(N347="zákl. přenesená",J347,0)</f>
        <v>0</v>
      </c>
      <c r="BH347" s="143">
        <f>IF(N347="sníž. přenesená",J347,0)</f>
        <v>0</v>
      </c>
      <c r="BI347" s="143">
        <f>IF(N347="nulová",J347,0)</f>
        <v>0</v>
      </c>
      <c r="BJ347" s="17" t="s">
        <v>79</v>
      </c>
      <c r="BK347" s="143">
        <f>ROUND(I347*H347,2)</f>
        <v>0</v>
      </c>
      <c r="BL347" s="17" t="s">
        <v>170</v>
      </c>
      <c r="BM347" s="142" t="s">
        <v>566</v>
      </c>
    </row>
    <row r="348" spans="2:65" s="1" customFormat="1" ht="11.25">
      <c r="B348" s="32"/>
      <c r="D348" s="144" t="s">
        <v>172</v>
      </c>
      <c r="F348" s="145" t="s">
        <v>567</v>
      </c>
      <c r="I348" s="146"/>
      <c r="L348" s="32"/>
      <c r="M348" s="147"/>
      <c r="T348" s="53"/>
      <c r="AT348" s="17" t="s">
        <v>172</v>
      </c>
      <c r="AU348" s="17" t="s">
        <v>81</v>
      </c>
    </row>
    <row r="349" spans="2:65" s="12" customFormat="1" ht="11.25">
      <c r="B349" s="150"/>
      <c r="D349" s="148" t="s">
        <v>188</v>
      </c>
      <c r="E349" s="151" t="s">
        <v>19</v>
      </c>
      <c r="F349" s="152" t="s">
        <v>568</v>
      </c>
      <c r="H349" s="153">
        <v>82.594999999999999</v>
      </c>
      <c r="I349" s="154"/>
      <c r="L349" s="150"/>
      <c r="M349" s="155"/>
      <c r="T349" s="156"/>
      <c r="AT349" s="151" t="s">
        <v>188</v>
      </c>
      <c r="AU349" s="151" t="s">
        <v>81</v>
      </c>
      <c r="AV349" s="12" t="s">
        <v>81</v>
      </c>
      <c r="AW349" s="12" t="s">
        <v>34</v>
      </c>
      <c r="AX349" s="12" t="s">
        <v>79</v>
      </c>
      <c r="AY349" s="151" t="s">
        <v>163</v>
      </c>
    </row>
    <row r="350" spans="2:65" s="1" customFormat="1" ht="44.25" customHeight="1">
      <c r="B350" s="32"/>
      <c r="C350" s="131" t="s">
        <v>569</v>
      </c>
      <c r="D350" s="131" t="s">
        <v>165</v>
      </c>
      <c r="E350" s="132" t="s">
        <v>570</v>
      </c>
      <c r="F350" s="133" t="s">
        <v>571</v>
      </c>
      <c r="G350" s="134" t="s">
        <v>260</v>
      </c>
      <c r="H350" s="135">
        <v>65.346000000000004</v>
      </c>
      <c r="I350" s="136"/>
      <c r="J350" s="137">
        <f>ROUND(I350*H350,2)</f>
        <v>0</v>
      </c>
      <c r="K350" s="133" t="s">
        <v>169</v>
      </c>
      <c r="L350" s="32"/>
      <c r="M350" s="138" t="s">
        <v>19</v>
      </c>
      <c r="N350" s="139" t="s">
        <v>43</v>
      </c>
      <c r="P350" s="140">
        <f>O350*H350</f>
        <v>0</v>
      </c>
      <c r="Q350" s="140">
        <v>0.20452999999999999</v>
      </c>
      <c r="R350" s="140">
        <f>Q350*H350</f>
        <v>13.365217380000001</v>
      </c>
      <c r="S350" s="140">
        <v>0</v>
      </c>
      <c r="T350" s="141">
        <f>S350*H350</f>
        <v>0</v>
      </c>
      <c r="AR350" s="142" t="s">
        <v>170</v>
      </c>
      <c r="AT350" s="142" t="s">
        <v>165</v>
      </c>
      <c r="AU350" s="142" t="s">
        <v>81</v>
      </c>
      <c r="AY350" s="17" t="s">
        <v>163</v>
      </c>
      <c r="BE350" s="143">
        <f>IF(N350="základní",J350,0)</f>
        <v>0</v>
      </c>
      <c r="BF350" s="143">
        <f>IF(N350="snížená",J350,0)</f>
        <v>0</v>
      </c>
      <c r="BG350" s="143">
        <f>IF(N350="zákl. přenesená",J350,0)</f>
        <v>0</v>
      </c>
      <c r="BH350" s="143">
        <f>IF(N350="sníž. přenesená",J350,0)</f>
        <v>0</v>
      </c>
      <c r="BI350" s="143">
        <f>IF(N350="nulová",J350,0)</f>
        <v>0</v>
      </c>
      <c r="BJ350" s="17" t="s">
        <v>79</v>
      </c>
      <c r="BK350" s="143">
        <f>ROUND(I350*H350,2)</f>
        <v>0</v>
      </c>
      <c r="BL350" s="17" t="s">
        <v>170</v>
      </c>
      <c r="BM350" s="142" t="s">
        <v>572</v>
      </c>
    </row>
    <row r="351" spans="2:65" s="1" customFormat="1" ht="11.25">
      <c r="B351" s="32"/>
      <c r="D351" s="144" t="s">
        <v>172</v>
      </c>
      <c r="F351" s="145" t="s">
        <v>573</v>
      </c>
      <c r="I351" s="146"/>
      <c r="L351" s="32"/>
      <c r="M351" s="147"/>
      <c r="T351" s="53"/>
      <c r="AT351" s="17" t="s">
        <v>172</v>
      </c>
      <c r="AU351" s="17" t="s">
        <v>81</v>
      </c>
    </row>
    <row r="352" spans="2:65" s="1" customFormat="1" ht="195">
      <c r="B352" s="32"/>
      <c r="D352" s="148" t="s">
        <v>174</v>
      </c>
      <c r="F352" s="149" t="s">
        <v>574</v>
      </c>
      <c r="I352" s="146"/>
      <c r="L352" s="32"/>
      <c r="M352" s="147"/>
      <c r="T352" s="53"/>
      <c r="AT352" s="17" t="s">
        <v>174</v>
      </c>
      <c r="AU352" s="17" t="s">
        <v>81</v>
      </c>
    </row>
    <row r="353" spans="2:65" s="12" customFormat="1" ht="11.25">
      <c r="B353" s="150"/>
      <c r="D353" s="148" t="s">
        <v>188</v>
      </c>
      <c r="E353" s="151" t="s">
        <v>19</v>
      </c>
      <c r="F353" s="152" t="s">
        <v>575</v>
      </c>
      <c r="H353" s="153">
        <v>65.346000000000004</v>
      </c>
      <c r="I353" s="154"/>
      <c r="L353" s="150"/>
      <c r="M353" s="155"/>
      <c r="T353" s="156"/>
      <c r="AT353" s="151" t="s">
        <v>188</v>
      </c>
      <c r="AU353" s="151" t="s">
        <v>81</v>
      </c>
      <c r="AV353" s="12" t="s">
        <v>81</v>
      </c>
      <c r="AW353" s="12" t="s">
        <v>34</v>
      </c>
      <c r="AX353" s="12" t="s">
        <v>79</v>
      </c>
      <c r="AY353" s="151" t="s">
        <v>163</v>
      </c>
    </row>
    <row r="354" spans="2:65" s="1" customFormat="1" ht="44.25" customHeight="1">
      <c r="B354" s="32"/>
      <c r="C354" s="131" t="s">
        <v>576</v>
      </c>
      <c r="D354" s="131" t="s">
        <v>165</v>
      </c>
      <c r="E354" s="132" t="s">
        <v>577</v>
      </c>
      <c r="F354" s="133" t="s">
        <v>578</v>
      </c>
      <c r="G354" s="134" t="s">
        <v>260</v>
      </c>
      <c r="H354" s="135">
        <v>570.62900000000002</v>
      </c>
      <c r="I354" s="136"/>
      <c r="J354" s="137">
        <f>ROUND(I354*H354,2)</f>
        <v>0</v>
      </c>
      <c r="K354" s="133" t="s">
        <v>169</v>
      </c>
      <c r="L354" s="32"/>
      <c r="M354" s="138" t="s">
        <v>19</v>
      </c>
      <c r="N354" s="139" t="s">
        <v>43</v>
      </c>
      <c r="P354" s="140">
        <f>O354*H354</f>
        <v>0</v>
      </c>
      <c r="Q354" s="140">
        <v>0.30332999999999999</v>
      </c>
      <c r="R354" s="140">
        <f>Q354*H354</f>
        <v>173.08889457000001</v>
      </c>
      <c r="S354" s="140">
        <v>0</v>
      </c>
      <c r="T354" s="141">
        <f>S354*H354</f>
        <v>0</v>
      </c>
      <c r="AR354" s="142" t="s">
        <v>170</v>
      </c>
      <c r="AT354" s="142" t="s">
        <v>165</v>
      </c>
      <c r="AU354" s="142" t="s">
        <v>81</v>
      </c>
      <c r="AY354" s="17" t="s">
        <v>163</v>
      </c>
      <c r="BE354" s="143">
        <f>IF(N354="základní",J354,0)</f>
        <v>0</v>
      </c>
      <c r="BF354" s="143">
        <f>IF(N354="snížená",J354,0)</f>
        <v>0</v>
      </c>
      <c r="BG354" s="143">
        <f>IF(N354="zákl. přenesená",J354,0)</f>
        <v>0</v>
      </c>
      <c r="BH354" s="143">
        <f>IF(N354="sníž. přenesená",J354,0)</f>
        <v>0</v>
      </c>
      <c r="BI354" s="143">
        <f>IF(N354="nulová",J354,0)</f>
        <v>0</v>
      </c>
      <c r="BJ354" s="17" t="s">
        <v>79</v>
      </c>
      <c r="BK354" s="143">
        <f>ROUND(I354*H354,2)</f>
        <v>0</v>
      </c>
      <c r="BL354" s="17" t="s">
        <v>170</v>
      </c>
      <c r="BM354" s="142" t="s">
        <v>579</v>
      </c>
    </row>
    <row r="355" spans="2:65" s="1" customFormat="1" ht="11.25">
      <c r="B355" s="32"/>
      <c r="D355" s="144" t="s">
        <v>172</v>
      </c>
      <c r="F355" s="145" t="s">
        <v>580</v>
      </c>
      <c r="I355" s="146"/>
      <c r="L355" s="32"/>
      <c r="M355" s="147"/>
      <c r="T355" s="53"/>
      <c r="AT355" s="17" t="s">
        <v>172</v>
      </c>
      <c r="AU355" s="17" t="s">
        <v>81</v>
      </c>
    </row>
    <row r="356" spans="2:65" s="1" customFormat="1" ht="195">
      <c r="B356" s="32"/>
      <c r="D356" s="148" t="s">
        <v>174</v>
      </c>
      <c r="F356" s="149" t="s">
        <v>574</v>
      </c>
      <c r="I356" s="146"/>
      <c r="L356" s="32"/>
      <c r="M356" s="147"/>
      <c r="T356" s="53"/>
      <c r="AT356" s="17" t="s">
        <v>174</v>
      </c>
      <c r="AU356" s="17" t="s">
        <v>81</v>
      </c>
    </row>
    <row r="357" spans="2:65" s="12" customFormat="1" ht="11.25">
      <c r="B357" s="150"/>
      <c r="D357" s="148" t="s">
        <v>188</v>
      </c>
      <c r="E357" s="151" t="s">
        <v>19</v>
      </c>
      <c r="F357" s="152" t="s">
        <v>581</v>
      </c>
      <c r="H357" s="153">
        <v>85.795000000000002</v>
      </c>
      <c r="I357" s="154"/>
      <c r="L357" s="150"/>
      <c r="M357" s="155"/>
      <c r="T357" s="156"/>
      <c r="AT357" s="151" t="s">
        <v>188</v>
      </c>
      <c r="AU357" s="151" t="s">
        <v>81</v>
      </c>
      <c r="AV357" s="12" t="s">
        <v>81</v>
      </c>
      <c r="AW357" s="12" t="s">
        <v>34</v>
      </c>
      <c r="AX357" s="12" t="s">
        <v>72</v>
      </c>
      <c r="AY357" s="151" t="s">
        <v>163</v>
      </c>
    </row>
    <row r="358" spans="2:65" s="12" customFormat="1" ht="11.25">
      <c r="B358" s="150"/>
      <c r="D358" s="148" t="s">
        <v>188</v>
      </c>
      <c r="E358" s="151" t="s">
        <v>19</v>
      </c>
      <c r="F358" s="152" t="s">
        <v>582</v>
      </c>
      <c r="H358" s="153">
        <v>188.703</v>
      </c>
      <c r="I358" s="154"/>
      <c r="L358" s="150"/>
      <c r="M358" s="155"/>
      <c r="T358" s="156"/>
      <c r="AT358" s="151" t="s">
        <v>188</v>
      </c>
      <c r="AU358" s="151" t="s">
        <v>81</v>
      </c>
      <c r="AV358" s="12" t="s">
        <v>81</v>
      </c>
      <c r="AW358" s="12" t="s">
        <v>34</v>
      </c>
      <c r="AX358" s="12" t="s">
        <v>72</v>
      </c>
      <c r="AY358" s="151" t="s">
        <v>163</v>
      </c>
    </row>
    <row r="359" spans="2:65" s="12" customFormat="1" ht="11.25">
      <c r="B359" s="150"/>
      <c r="D359" s="148" t="s">
        <v>188</v>
      </c>
      <c r="E359" s="151" t="s">
        <v>19</v>
      </c>
      <c r="F359" s="152" t="s">
        <v>583</v>
      </c>
      <c r="H359" s="153">
        <v>202.67</v>
      </c>
      <c r="I359" s="154"/>
      <c r="L359" s="150"/>
      <c r="M359" s="155"/>
      <c r="T359" s="156"/>
      <c r="AT359" s="151" t="s">
        <v>188</v>
      </c>
      <c r="AU359" s="151" t="s">
        <v>81</v>
      </c>
      <c r="AV359" s="12" t="s">
        <v>81</v>
      </c>
      <c r="AW359" s="12" t="s">
        <v>34</v>
      </c>
      <c r="AX359" s="12" t="s">
        <v>72</v>
      </c>
      <c r="AY359" s="151" t="s">
        <v>163</v>
      </c>
    </row>
    <row r="360" spans="2:65" s="12" customFormat="1" ht="11.25">
      <c r="B360" s="150"/>
      <c r="D360" s="148" t="s">
        <v>188</v>
      </c>
      <c r="E360" s="151" t="s">
        <v>19</v>
      </c>
      <c r="F360" s="152" t="s">
        <v>584</v>
      </c>
      <c r="H360" s="153">
        <v>93.460999999999999</v>
      </c>
      <c r="I360" s="154"/>
      <c r="L360" s="150"/>
      <c r="M360" s="155"/>
      <c r="T360" s="156"/>
      <c r="AT360" s="151" t="s">
        <v>188</v>
      </c>
      <c r="AU360" s="151" t="s">
        <v>81</v>
      </c>
      <c r="AV360" s="12" t="s">
        <v>81</v>
      </c>
      <c r="AW360" s="12" t="s">
        <v>34</v>
      </c>
      <c r="AX360" s="12" t="s">
        <v>72</v>
      </c>
      <c r="AY360" s="151" t="s">
        <v>163</v>
      </c>
    </row>
    <row r="361" spans="2:65" s="13" customFormat="1" ht="11.25">
      <c r="B361" s="157"/>
      <c r="D361" s="148" t="s">
        <v>188</v>
      </c>
      <c r="E361" s="158" t="s">
        <v>19</v>
      </c>
      <c r="F361" s="159" t="s">
        <v>244</v>
      </c>
      <c r="H361" s="160">
        <v>570.62900000000002</v>
      </c>
      <c r="I361" s="161"/>
      <c r="L361" s="157"/>
      <c r="M361" s="162"/>
      <c r="T361" s="163"/>
      <c r="AT361" s="158" t="s">
        <v>188</v>
      </c>
      <c r="AU361" s="158" t="s">
        <v>81</v>
      </c>
      <c r="AV361" s="13" t="s">
        <v>170</v>
      </c>
      <c r="AW361" s="13" t="s">
        <v>34</v>
      </c>
      <c r="AX361" s="13" t="s">
        <v>79</v>
      </c>
      <c r="AY361" s="158" t="s">
        <v>163</v>
      </c>
    </row>
    <row r="362" spans="2:65" s="1" customFormat="1" ht="37.9" customHeight="1">
      <c r="B362" s="32"/>
      <c r="C362" s="131" t="s">
        <v>585</v>
      </c>
      <c r="D362" s="131" t="s">
        <v>165</v>
      </c>
      <c r="E362" s="132" t="s">
        <v>586</v>
      </c>
      <c r="F362" s="133" t="s">
        <v>587</v>
      </c>
      <c r="G362" s="134" t="s">
        <v>260</v>
      </c>
      <c r="H362" s="135">
        <v>793.85900000000004</v>
      </c>
      <c r="I362" s="136"/>
      <c r="J362" s="137">
        <f>ROUND(I362*H362,2)</f>
        <v>0</v>
      </c>
      <c r="K362" s="133" t="s">
        <v>169</v>
      </c>
      <c r="L362" s="32"/>
      <c r="M362" s="138" t="s">
        <v>19</v>
      </c>
      <c r="N362" s="139" t="s">
        <v>43</v>
      </c>
      <c r="P362" s="140">
        <f>O362*H362</f>
        <v>0</v>
      </c>
      <c r="Q362" s="140">
        <v>0.17351</v>
      </c>
      <c r="R362" s="140">
        <f>Q362*H362</f>
        <v>137.74247509</v>
      </c>
      <c r="S362" s="140">
        <v>0</v>
      </c>
      <c r="T362" s="141">
        <f>S362*H362</f>
        <v>0</v>
      </c>
      <c r="AR362" s="142" t="s">
        <v>170</v>
      </c>
      <c r="AT362" s="142" t="s">
        <v>165</v>
      </c>
      <c r="AU362" s="142" t="s">
        <v>81</v>
      </c>
      <c r="AY362" s="17" t="s">
        <v>163</v>
      </c>
      <c r="BE362" s="143">
        <f>IF(N362="základní",J362,0)</f>
        <v>0</v>
      </c>
      <c r="BF362" s="143">
        <f>IF(N362="snížená",J362,0)</f>
        <v>0</v>
      </c>
      <c r="BG362" s="143">
        <f>IF(N362="zákl. přenesená",J362,0)</f>
        <v>0</v>
      </c>
      <c r="BH362" s="143">
        <f>IF(N362="sníž. přenesená",J362,0)</f>
        <v>0</v>
      </c>
      <c r="BI362" s="143">
        <f>IF(N362="nulová",J362,0)</f>
        <v>0</v>
      </c>
      <c r="BJ362" s="17" t="s">
        <v>79</v>
      </c>
      <c r="BK362" s="143">
        <f>ROUND(I362*H362,2)</f>
        <v>0</v>
      </c>
      <c r="BL362" s="17" t="s">
        <v>170</v>
      </c>
      <c r="BM362" s="142" t="s">
        <v>588</v>
      </c>
    </row>
    <row r="363" spans="2:65" s="1" customFormat="1" ht="11.25">
      <c r="B363" s="32"/>
      <c r="D363" s="144" t="s">
        <v>172</v>
      </c>
      <c r="F363" s="145" t="s">
        <v>589</v>
      </c>
      <c r="I363" s="146"/>
      <c r="L363" s="32"/>
      <c r="M363" s="147"/>
      <c r="T363" s="53"/>
      <c r="AT363" s="17" t="s">
        <v>172</v>
      </c>
      <c r="AU363" s="17" t="s">
        <v>81</v>
      </c>
    </row>
    <row r="364" spans="2:65" s="1" customFormat="1" ht="29.25">
      <c r="B364" s="32"/>
      <c r="D364" s="148" t="s">
        <v>276</v>
      </c>
      <c r="F364" s="149" t="s">
        <v>590</v>
      </c>
      <c r="I364" s="146"/>
      <c r="L364" s="32"/>
      <c r="M364" s="147"/>
      <c r="T364" s="53"/>
      <c r="AT364" s="17" t="s">
        <v>276</v>
      </c>
      <c r="AU364" s="17" t="s">
        <v>81</v>
      </c>
    </row>
    <row r="365" spans="2:65" s="12" customFormat="1" ht="11.25">
      <c r="B365" s="150"/>
      <c r="D365" s="148" t="s">
        <v>188</v>
      </c>
      <c r="E365" s="151" t="s">
        <v>19</v>
      </c>
      <c r="F365" s="152" t="s">
        <v>591</v>
      </c>
      <c r="H365" s="153">
        <v>467.60199999999998</v>
      </c>
      <c r="I365" s="154"/>
      <c r="L365" s="150"/>
      <c r="M365" s="155"/>
      <c r="T365" s="156"/>
      <c r="AT365" s="151" t="s">
        <v>188</v>
      </c>
      <c r="AU365" s="151" t="s">
        <v>81</v>
      </c>
      <c r="AV365" s="12" t="s">
        <v>81</v>
      </c>
      <c r="AW365" s="12" t="s">
        <v>34</v>
      </c>
      <c r="AX365" s="12" t="s">
        <v>72</v>
      </c>
      <c r="AY365" s="151" t="s">
        <v>163</v>
      </c>
    </row>
    <row r="366" spans="2:65" s="12" customFormat="1" ht="11.25">
      <c r="B366" s="150"/>
      <c r="D366" s="148" t="s">
        <v>188</v>
      </c>
      <c r="E366" s="151" t="s">
        <v>19</v>
      </c>
      <c r="F366" s="152" t="s">
        <v>592</v>
      </c>
      <c r="H366" s="153">
        <v>76.603999999999999</v>
      </c>
      <c r="I366" s="154"/>
      <c r="L366" s="150"/>
      <c r="M366" s="155"/>
      <c r="T366" s="156"/>
      <c r="AT366" s="151" t="s">
        <v>188</v>
      </c>
      <c r="AU366" s="151" t="s">
        <v>81</v>
      </c>
      <c r="AV366" s="12" t="s">
        <v>81</v>
      </c>
      <c r="AW366" s="12" t="s">
        <v>34</v>
      </c>
      <c r="AX366" s="12" t="s">
        <v>72</v>
      </c>
      <c r="AY366" s="151" t="s">
        <v>163</v>
      </c>
    </row>
    <row r="367" spans="2:65" s="12" customFormat="1" ht="22.5">
      <c r="B367" s="150"/>
      <c r="D367" s="148" t="s">
        <v>188</v>
      </c>
      <c r="E367" s="151" t="s">
        <v>19</v>
      </c>
      <c r="F367" s="152" t="s">
        <v>593</v>
      </c>
      <c r="H367" s="153">
        <v>249.65299999999999</v>
      </c>
      <c r="I367" s="154"/>
      <c r="L367" s="150"/>
      <c r="M367" s="155"/>
      <c r="T367" s="156"/>
      <c r="AT367" s="151" t="s">
        <v>188</v>
      </c>
      <c r="AU367" s="151" t="s">
        <v>81</v>
      </c>
      <c r="AV367" s="12" t="s">
        <v>81</v>
      </c>
      <c r="AW367" s="12" t="s">
        <v>34</v>
      </c>
      <c r="AX367" s="12" t="s">
        <v>72</v>
      </c>
      <c r="AY367" s="151" t="s">
        <v>163</v>
      </c>
    </row>
    <row r="368" spans="2:65" s="13" customFormat="1" ht="11.25">
      <c r="B368" s="157"/>
      <c r="D368" s="148" t="s">
        <v>188</v>
      </c>
      <c r="E368" s="158" t="s">
        <v>19</v>
      </c>
      <c r="F368" s="159" t="s">
        <v>244</v>
      </c>
      <c r="H368" s="160">
        <v>793.85900000000004</v>
      </c>
      <c r="I368" s="161"/>
      <c r="L368" s="157"/>
      <c r="M368" s="162"/>
      <c r="T368" s="163"/>
      <c r="AT368" s="158" t="s">
        <v>188</v>
      </c>
      <c r="AU368" s="158" t="s">
        <v>81</v>
      </c>
      <c r="AV368" s="13" t="s">
        <v>170</v>
      </c>
      <c r="AW368" s="13" t="s">
        <v>34</v>
      </c>
      <c r="AX368" s="13" t="s">
        <v>79</v>
      </c>
      <c r="AY368" s="158" t="s">
        <v>163</v>
      </c>
    </row>
    <row r="369" spans="2:65" s="1" customFormat="1" ht="62.65" customHeight="1">
      <c r="B369" s="32"/>
      <c r="C369" s="131" t="s">
        <v>594</v>
      </c>
      <c r="D369" s="131" t="s">
        <v>165</v>
      </c>
      <c r="E369" s="132" t="s">
        <v>595</v>
      </c>
      <c r="F369" s="133" t="s">
        <v>596</v>
      </c>
      <c r="G369" s="134" t="s">
        <v>260</v>
      </c>
      <c r="H369" s="135">
        <v>221.33500000000001</v>
      </c>
      <c r="I369" s="136"/>
      <c r="J369" s="137">
        <f>ROUND(I369*H369,2)</f>
        <v>0</v>
      </c>
      <c r="K369" s="133" t="s">
        <v>169</v>
      </c>
      <c r="L369" s="32"/>
      <c r="M369" s="138" t="s">
        <v>19</v>
      </c>
      <c r="N369" s="139" t="s">
        <v>43</v>
      </c>
      <c r="P369" s="140">
        <f>O369*H369</f>
        <v>0</v>
      </c>
      <c r="Q369" s="140">
        <v>0.25296000000000002</v>
      </c>
      <c r="R369" s="140">
        <f>Q369*H369</f>
        <v>55.988901600000005</v>
      </c>
      <c r="S369" s="140">
        <v>0</v>
      </c>
      <c r="T369" s="141">
        <f>S369*H369</f>
        <v>0</v>
      </c>
      <c r="AR369" s="142" t="s">
        <v>170</v>
      </c>
      <c r="AT369" s="142" t="s">
        <v>165</v>
      </c>
      <c r="AU369" s="142" t="s">
        <v>81</v>
      </c>
      <c r="AY369" s="17" t="s">
        <v>163</v>
      </c>
      <c r="BE369" s="143">
        <f>IF(N369="základní",J369,0)</f>
        <v>0</v>
      </c>
      <c r="BF369" s="143">
        <f>IF(N369="snížená",J369,0)</f>
        <v>0</v>
      </c>
      <c r="BG369" s="143">
        <f>IF(N369="zákl. přenesená",J369,0)</f>
        <v>0</v>
      </c>
      <c r="BH369" s="143">
        <f>IF(N369="sníž. přenesená",J369,0)</f>
        <v>0</v>
      </c>
      <c r="BI369" s="143">
        <f>IF(N369="nulová",J369,0)</f>
        <v>0</v>
      </c>
      <c r="BJ369" s="17" t="s">
        <v>79</v>
      </c>
      <c r="BK369" s="143">
        <f>ROUND(I369*H369,2)</f>
        <v>0</v>
      </c>
      <c r="BL369" s="17" t="s">
        <v>170</v>
      </c>
      <c r="BM369" s="142" t="s">
        <v>597</v>
      </c>
    </row>
    <row r="370" spans="2:65" s="1" customFormat="1" ht="11.25">
      <c r="B370" s="32"/>
      <c r="D370" s="144" t="s">
        <v>172</v>
      </c>
      <c r="F370" s="145" t="s">
        <v>598</v>
      </c>
      <c r="I370" s="146"/>
      <c r="L370" s="32"/>
      <c r="M370" s="147"/>
      <c r="T370" s="53"/>
      <c r="AT370" s="17" t="s">
        <v>172</v>
      </c>
      <c r="AU370" s="17" t="s">
        <v>81</v>
      </c>
    </row>
    <row r="371" spans="2:65" s="1" customFormat="1" ht="29.25">
      <c r="B371" s="32"/>
      <c r="D371" s="148" t="s">
        <v>276</v>
      </c>
      <c r="F371" s="149" t="s">
        <v>599</v>
      </c>
      <c r="I371" s="146"/>
      <c r="L371" s="32"/>
      <c r="M371" s="147"/>
      <c r="T371" s="53"/>
      <c r="AT371" s="17" t="s">
        <v>276</v>
      </c>
      <c r="AU371" s="17" t="s">
        <v>81</v>
      </c>
    </row>
    <row r="372" spans="2:65" s="12" customFormat="1" ht="22.5">
      <c r="B372" s="150"/>
      <c r="D372" s="148" t="s">
        <v>188</v>
      </c>
      <c r="E372" s="151" t="s">
        <v>19</v>
      </c>
      <c r="F372" s="152" t="s">
        <v>600</v>
      </c>
      <c r="H372" s="153">
        <v>221.33500000000001</v>
      </c>
      <c r="I372" s="154"/>
      <c r="L372" s="150"/>
      <c r="M372" s="155"/>
      <c r="T372" s="156"/>
      <c r="AT372" s="151" t="s">
        <v>188</v>
      </c>
      <c r="AU372" s="151" t="s">
        <v>81</v>
      </c>
      <c r="AV372" s="12" t="s">
        <v>81</v>
      </c>
      <c r="AW372" s="12" t="s">
        <v>34</v>
      </c>
      <c r="AX372" s="12" t="s">
        <v>79</v>
      </c>
      <c r="AY372" s="151" t="s">
        <v>163</v>
      </c>
    </row>
    <row r="373" spans="2:65" s="1" customFormat="1" ht="62.65" customHeight="1">
      <c r="B373" s="32"/>
      <c r="C373" s="131" t="s">
        <v>601</v>
      </c>
      <c r="D373" s="131" t="s">
        <v>165</v>
      </c>
      <c r="E373" s="132" t="s">
        <v>602</v>
      </c>
      <c r="F373" s="133" t="s">
        <v>603</v>
      </c>
      <c r="G373" s="134" t="s">
        <v>260</v>
      </c>
      <c r="H373" s="135">
        <v>14.49</v>
      </c>
      <c r="I373" s="136"/>
      <c r="J373" s="137">
        <f>ROUND(I373*H373,2)</f>
        <v>0</v>
      </c>
      <c r="K373" s="133" t="s">
        <v>169</v>
      </c>
      <c r="L373" s="32"/>
      <c r="M373" s="138" t="s">
        <v>19</v>
      </c>
      <c r="N373" s="139" t="s">
        <v>43</v>
      </c>
      <c r="P373" s="140">
        <f>O373*H373</f>
        <v>0</v>
      </c>
      <c r="Q373" s="140">
        <v>0.29832999999999998</v>
      </c>
      <c r="R373" s="140">
        <f>Q373*H373</f>
        <v>4.3228016999999994</v>
      </c>
      <c r="S373" s="140">
        <v>0</v>
      </c>
      <c r="T373" s="141">
        <f>S373*H373</f>
        <v>0</v>
      </c>
      <c r="AR373" s="142" t="s">
        <v>170</v>
      </c>
      <c r="AT373" s="142" t="s">
        <v>165</v>
      </c>
      <c r="AU373" s="142" t="s">
        <v>81</v>
      </c>
      <c r="AY373" s="17" t="s">
        <v>163</v>
      </c>
      <c r="BE373" s="143">
        <f>IF(N373="základní",J373,0)</f>
        <v>0</v>
      </c>
      <c r="BF373" s="143">
        <f>IF(N373="snížená",J373,0)</f>
        <v>0</v>
      </c>
      <c r="BG373" s="143">
        <f>IF(N373="zákl. přenesená",J373,0)</f>
        <v>0</v>
      </c>
      <c r="BH373" s="143">
        <f>IF(N373="sníž. přenesená",J373,0)</f>
        <v>0</v>
      </c>
      <c r="BI373" s="143">
        <f>IF(N373="nulová",J373,0)</f>
        <v>0</v>
      </c>
      <c r="BJ373" s="17" t="s">
        <v>79</v>
      </c>
      <c r="BK373" s="143">
        <f>ROUND(I373*H373,2)</f>
        <v>0</v>
      </c>
      <c r="BL373" s="17" t="s">
        <v>170</v>
      </c>
      <c r="BM373" s="142" t="s">
        <v>604</v>
      </c>
    </row>
    <row r="374" spans="2:65" s="1" customFormat="1" ht="11.25">
      <c r="B374" s="32"/>
      <c r="D374" s="144" t="s">
        <v>172</v>
      </c>
      <c r="F374" s="145" t="s">
        <v>605</v>
      </c>
      <c r="I374" s="146"/>
      <c r="L374" s="32"/>
      <c r="M374" s="147"/>
      <c r="T374" s="53"/>
      <c r="AT374" s="17" t="s">
        <v>172</v>
      </c>
      <c r="AU374" s="17" t="s">
        <v>81</v>
      </c>
    </row>
    <row r="375" spans="2:65" s="1" customFormat="1" ht="29.25">
      <c r="B375" s="32"/>
      <c r="D375" s="148" t="s">
        <v>276</v>
      </c>
      <c r="F375" s="149" t="s">
        <v>606</v>
      </c>
      <c r="I375" s="146"/>
      <c r="L375" s="32"/>
      <c r="M375" s="147"/>
      <c r="T375" s="53"/>
      <c r="AT375" s="17" t="s">
        <v>276</v>
      </c>
      <c r="AU375" s="17" t="s">
        <v>81</v>
      </c>
    </row>
    <row r="376" spans="2:65" s="12" customFormat="1" ht="11.25">
      <c r="B376" s="150"/>
      <c r="D376" s="148" t="s">
        <v>188</v>
      </c>
      <c r="E376" s="151" t="s">
        <v>19</v>
      </c>
      <c r="F376" s="152" t="s">
        <v>607</v>
      </c>
      <c r="H376" s="153">
        <v>14.49</v>
      </c>
      <c r="I376" s="154"/>
      <c r="L376" s="150"/>
      <c r="M376" s="155"/>
      <c r="T376" s="156"/>
      <c r="AT376" s="151" t="s">
        <v>188</v>
      </c>
      <c r="AU376" s="151" t="s">
        <v>81</v>
      </c>
      <c r="AV376" s="12" t="s">
        <v>81</v>
      </c>
      <c r="AW376" s="12" t="s">
        <v>34</v>
      </c>
      <c r="AX376" s="12" t="s">
        <v>79</v>
      </c>
      <c r="AY376" s="151" t="s">
        <v>163</v>
      </c>
    </row>
    <row r="377" spans="2:65" s="1" customFormat="1" ht="33" customHeight="1">
      <c r="B377" s="32"/>
      <c r="C377" s="131" t="s">
        <v>608</v>
      </c>
      <c r="D377" s="131" t="s">
        <v>165</v>
      </c>
      <c r="E377" s="132" t="s">
        <v>609</v>
      </c>
      <c r="F377" s="133" t="s">
        <v>610</v>
      </c>
      <c r="G377" s="134" t="s">
        <v>185</v>
      </c>
      <c r="H377" s="135">
        <v>118.69</v>
      </c>
      <c r="I377" s="136"/>
      <c r="J377" s="137">
        <f>ROUND(I377*H377,2)</f>
        <v>0</v>
      </c>
      <c r="K377" s="133" t="s">
        <v>169</v>
      </c>
      <c r="L377" s="32"/>
      <c r="M377" s="138" t="s">
        <v>19</v>
      </c>
      <c r="N377" s="139" t="s">
        <v>43</v>
      </c>
      <c r="P377" s="140">
        <f>O377*H377</f>
        <v>0</v>
      </c>
      <c r="Q377" s="140">
        <v>2.45329</v>
      </c>
      <c r="R377" s="140">
        <f>Q377*H377</f>
        <v>291.18099009999997</v>
      </c>
      <c r="S377" s="140">
        <v>0</v>
      </c>
      <c r="T377" s="141">
        <f>S377*H377</f>
        <v>0</v>
      </c>
      <c r="AR377" s="142" t="s">
        <v>170</v>
      </c>
      <c r="AT377" s="142" t="s">
        <v>165</v>
      </c>
      <c r="AU377" s="142" t="s">
        <v>81</v>
      </c>
      <c r="AY377" s="17" t="s">
        <v>163</v>
      </c>
      <c r="BE377" s="143">
        <f>IF(N377="základní",J377,0)</f>
        <v>0</v>
      </c>
      <c r="BF377" s="143">
        <f>IF(N377="snížená",J377,0)</f>
        <v>0</v>
      </c>
      <c r="BG377" s="143">
        <f>IF(N377="zákl. přenesená",J377,0)</f>
        <v>0</v>
      </c>
      <c r="BH377" s="143">
        <f>IF(N377="sníž. přenesená",J377,0)</f>
        <v>0</v>
      </c>
      <c r="BI377" s="143">
        <f>IF(N377="nulová",J377,0)</f>
        <v>0</v>
      </c>
      <c r="BJ377" s="17" t="s">
        <v>79</v>
      </c>
      <c r="BK377" s="143">
        <f>ROUND(I377*H377,2)</f>
        <v>0</v>
      </c>
      <c r="BL377" s="17" t="s">
        <v>170</v>
      </c>
      <c r="BM377" s="142" t="s">
        <v>611</v>
      </c>
    </row>
    <row r="378" spans="2:65" s="1" customFormat="1" ht="11.25">
      <c r="B378" s="32"/>
      <c r="D378" s="144" t="s">
        <v>172</v>
      </c>
      <c r="F378" s="145" t="s">
        <v>612</v>
      </c>
      <c r="I378" s="146"/>
      <c r="L378" s="32"/>
      <c r="M378" s="147"/>
      <c r="T378" s="53"/>
      <c r="AT378" s="17" t="s">
        <v>172</v>
      </c>
      <c r="AU378" s="17" t="s">
        <v>81</v>
      </c>
    </row>
    <row r="379" spans="2:65" s="1" customFormat="1" ht="175.5">
      <c r="B379" s="32"/>
      <c r="D379" s="148" t="s">
        <v>174</v>
      </c>
      <c r="F379" s="149" t="s">
        <v>613</v>
      </c>
      <c r="I379" s="146"/>
      <c r="L379" s="32"/>
      <c r="M379" s="147"/>
      <c r="T379" s="53"/>
      <c r="AT379" s="17" t="s">
        <v>174</v>
      </c>
      <c r="AU379" s="17" t="s">
        <v>81</v>
      </c>
    </row>
    <row r="380" spans="2:65" s="12" customFormat="1" ht="11.25">
      <c r="B380" s="150"/>
      <c r="D380" s="148" t="s">
        <v>188</v>
      </c>
      <c r="E380" s="151" t="s">
        <v>19</v>
      </c>
      <c r="F380" s="152" t="s">
        <v>614</v>
      </c>
      <c r="H380" s="153">
        <v>8.0939999999999994</v>
      </c>
      <c r="I380" s="154"/>
      <c r="L380" s="150"/>
      <c r="M380" s="155"/>
      <c r="T380" s="156"/>
      <c r="AT380" s="151" t="s">
        <v>188</v>
      </c>
      <c r="AU380" s="151" t="s">
        <v>81</v>
      </c>
      <c r="AV380" s="12" t="s">
        <v>81</v>
      </c>
      <c r="AW380" s="12" t="s">
        <v>34</v>
      </c>
      <c r="AX380" s="12" t="s">
        <v>72</v>
      </c>
      <c r="AY380" s="151" t="s">
        <v>163</v>
      </c>
    </row>
    <row r="381" spans="2:65" s="12" customFormat="1" ht="11.25">
      <c r="B381" s="150"/>
      <c r="D381" s="148" t="s">
        <v>188</v>
      </c>
      <c r="E381" s="151" t="s">
        <v>19</v>
      </c>
      <c r="F381" s="152" t="s">
        <v>615</v>
      </c>
      <c r="H381" s="153">
        <v>24.288</v>
      </c>
      <c r="I381" s="154"/>
      <c r="L381" s="150"/>
      <c r="M381" s="155"/>
      <c r="T381" s="156"/>
      <c r="AT381" s="151" t="s">
        <v>188</v>
      </c>
      <c r="AU381" s="151" t="s">
        <v>81</v>
      </c>
      <c r="AV381" s="12" t="s">
        <v>81</v>
      </c>
      <c r="AW381" s="12" t="s">
        <v>34</v>
      </c>
      <c r="AX381" s="12" t="s">
        <v>72</v>
      </c>
      <c r="AY381" s="151" t="s">
        <v>163</v>
      </c>
    </row>
    <row r="382" spans="2:65" s="12" customFormat="1" ht="11.25">
      <c r="B382" s="150"/>
      <c r="D382" s="148" t="s">
        <v>188</v>
      </c>
      <c r="E382" s="151" t="s">
        <v>19</v>
      </c>
      <c r="F382" s="152" t="s">
        <v>616</v>
      </c>
      <c r="H382" s="153">
        <v>47.503999999999998</v>
      </c>
      <c r="I382" s="154"/>
      <c r="L382" s="150"/>
      <c r="M382" s="155"/>
      <c r="T382" s="156"/>
      <c r="AT382" s="151" t="s">
        <v>188</v>
      </c>
      <c r="AU382" s="151" t="s">
        <v>81</v>
      </c>
      <c r="AV382" s="12" t="s">
        <v>81</v>
      </c>
      <c r="AW382" s="12" t="s">
        <v>34</v>
      </c>
      <c r="AX382" s="12" t="s">
        <v>72</v>
      </c>
      <c r="AY382" s="151" t="s">
        <v>163</v>
      </c>
    </row>
    <row r="383" spans="2:65" s="12" customFormat="1" ht="11.25">
      <c r="B383" s="150"/>
      <c r="D383" s="148" t="s">
        <v>188</v>
      </c>
      <c r="E383" s="151" t="s">
        <v>19</v>
      </c>
      <c r="F383" s="152" t="s">
        <v>617</v>
      </c>
      <c r="H383" s="153">
        <v>38.804000000000002</v>
      </c>
      <c r="I383" s="154"/>
      <c r="L383" s="150"/>
      <c r="M383" s="155"/>
      <c r="T383" s="156"/>
      <c r="AT383" s="151" t="s">
        <v>188</v>
      </c>
      <c r="AU383" s="151" t="s">
        <v>81</v>
      </c>
      <c r="AV383" s="12" t="s">
        <v>81</v>
      </c>
      <c r="AW383" s="12" t="s">
        <v>34</v>
      </c>
      <c r="AX383" s="12" t="s">
        <v>72</v>
      </c>
      <c r="AY383" s="151" t="s">
        <v>163</v>
      </c>
    </row>
    <row r="384" spans="2:65" s="13" customFormat="1" ht="11.25">
      <c r="B384" s="157"/>
      <c r="D384" s="148" t="s">
        <v>188</v>
      </c>
      <c r="E384" s="158" t="s">
        <v>19</v>
      </c>
      <c r="F384" s="159" t="s">
        <v>244</v>
      </c>
      <c r="H384" s="160">
        <v>118.69</v>
      </c>
      <c r="I384" s="161"/>
      <c r="L384" s="157"/>
      <c r="M384" s="162"/>
      <c r="T384" s="163"/>
      <c r="AT384" s="158" t="s">
        <v>188</v>
      </c>
      <c r="AU384" s="158" t="s">
        <v>81</v>
      </c>
      <c r="AV384" s="13" t="s">
        <v>170</v>
      </c>
      <c r="AW384" s="13" t="s">
        <v>34</v>
      </c>
      <c r="AX384" s="13" t="s">
        <v>79</v>
      </c>
      <c r="AY384" s="158" t="s">
        <v>163</v>
      </c>
    </row>
    <row r="385" spans="2:65" s="1" customFormat="1" ht="24.2" customHeight="1">
      <c r="B385" s="32"/>
      <c r="C385" s="131" t="s">
        <v>618</v>
      </c>
      <c r="D385" s="131" t="s">
        <v>165</v>
      </c>
      <c r="E385" s="132" t="s">
        <v>619</v>
      </c>
      <c r="F385" s="133" t="s">
        <v>620</v>
      </c>
      <c r="G385" s="134" t="s">
        <v>260</v>
      </c>
      <c r="H385" s="135">
        <v>1049.873</v>
      </c>
      <c r="I385" s="136"/>
      <c r="J385" s="137">
        <f>ROUND(I385*H385,2)</f>
        <v>0</v>
      </c>
      <c r="K385" s="133" t="s">
        <v>169</v>
      </c>
      <c r="L385" s="32"/>
      <c r="M385" s="138" t="s">
        <v>19</v>
      </c>
      <c r="N385" s="139" t="s">
        <v>43</v>
      </c>
      <c r="P385" s="140">
        <f>O385*H385</f>
        <v>0</v>
      </c>
      <c r="Q385" s="140">
        <v>2.7499999999999998E-3</v>
      </c>
      <c r="R385" s="140">
        <f>Q385*H385</f>
        <v>2.88715075</v>
      </c>
      <c r="S385" s="140">
        <v>0</v>
      </c>
      <c r="T385" s="141">
        <f>S385*H385</f>
        <v>0</v>
      </c>
      <c r="AR385" s="142" t="s">
        <v>170</v>
      </c>
      <c r="AT385" s="142" t="s">
        <v>165</v>
      </c>
      <c r="AU385" s="142" t="s">
        <v>81</v>
      </c>
      <c r="AY385" s="17" t="s">
        <v>163</v>
      </c>
      <c r="BE385" s="143">
        <f>IF(N385="základní",J385,0)</f>
        <v>0</v>
      </c>
      <c r="BF385" s="143">
        <f>IF(N385="snížená",J385,0)</f>
        <v>0</v>
      </c>
      <c r="BG385" s="143">
        <f>IF(N385="zákl. přenesená",J385,0)</f>
        <v>0</v>
      </c>
      <c r="BH385" s="143">
        <f>IF(N385="sníž. přenesená",J385,0)</f>
        <v>0</v>
      </c>
      <c r="BI385" s="143">
        <f>IF(N385="nulová",J385,0)</f>
        <v>0</v>
      </c>
      <c r="BJ385" s="17" t="s">
        <v>79</v>
      </c>
      <c r="BK385" s="143">
        <f>ROUND(I385*H385,2)</f>
        <v>0</v>
      </c>
      <c r="BL385" s="17" t="s">
        <v>170</v>
      </c>
      <c r="BM385" s="142" t="s">
        <v>621</v>
      </c>
    </row>
    <row r="386" spans="2:65" s="1" customFormat="1" ht="11.25">
      <c r="B386" s="32"/>
      <c r="D386" s="144" t="s">
        <v>172</v>
      </c>
      <c r="F386" s="145" t="s">
        <v>622</v>
      </c>
      <c r="I386" s="146"/>
      <c r="L386" s="32"/>
      <c r="M386" s="147"/>
      <c r="T386" s="53"/>
      <c r="AT386" s="17" t="s">
        <v>172</v>
      </c>
      <c r="AU386" s="17" t="s">
        <v>81</v>
      </c>
    </row>
    <row r="387" spans="2:65" s="1" customFormat="1" ht="146.25">
      <c r="B387" s="32"/>
      <c r="D387" s="148" t="s">
        <v>174</v>
      </c>
      <c r="F387" s="149" t="s">
        <v>623</v>
      </c>
      <c r="I387" s="146"/>
      <c r="L387" s="32"/>
      <c r="M387" s="147"/>
      <c r="T387" s="53"/>
      <c r="AT387" s="17" t="s">
        <v>174</v>
      </c>
      <c r="AU387" s="17" t="s">
        <v>81</v>
      </c>
    </row>
    <row r="388" spans="2:65" s="12" customFormat="1" ht="22.5">
      <c r="B388" s="150"/>
      <c r="D388" s="148" t="s">
        <v>188</v>
      </c>
      <c r="E388" s="151" t="s">
        <v>19</v>
      </c>
      <c r="F388" s="152" t="s">
        <v>624</v>
      </c>
      <c r="H388" s="153">
        <v>473.68799999999999</v>
      </c>
      <c r="I388" s="154"/>
      <c r="L388" s="150"/>
      <c r="M388" s="155"/>
      <c r="T388" s="156"/>
      <c r="AT388" s="151" t="s">
        <v>188</v>
      </c>
      <c r="AU388" s="151" t="s">
        <v>81</v>
      </c>
      <c r="AV388" s="12" t="s">
        <v>81</v>
      </c>
      <c r="AW388" s="12" t="s">
        <v>34</v>
      </c>
      <c r="AX388" s="12" t="s">
        <v>72</v>
      </c>
      <c r="AY388" s="151" t="s">
        <v>163</v>
      </c>
    </row>
    <row r="389" spans="2:65" s="12" customFormat="1" ht="11.25">
      <c r="B389" s="150"/>
      <c r="D389" s="148" t="s">
        <v>188</v>
      </c>
      <c r="E389" s="151" t="s">
        <v>19</v>
      </c>
      <c r="F389" s="152" t="s">
        <v>625</v>
      </c>
      <c r="H389" s="153">
        <v>72.105000000000004</v>
      </c>
      <c r="I389" s="154"/>
      <c r="L389" s="150"/>
      <c r="M389" s="155"/>
      <c r="T389" s="156"/>
      <c r="AT389" s="151" t="s">
        <v>188</v>
      </c>
      <c r="AU389" s="151" t="s">
        <v>81</v>
      </c>
      <c r="AV389" s="12" t="s">
        <v>81</v>
      </c>
      <c r="AW389" s="12" t="s">
        <v>34</v>
      </c>
      <c r="AX389" s="12" t="s">
        <v>72</v>
      </c>
      <c r="AY389" s="151" t="s">
        <v>163</v>
      </c>
    </row>
    <row r="390" spans="2:65" s="12" customFormat="1" ht="11.25">
      <c r="B390" s="150"/>
      <c r="D390" s="148" t="s">
        <v>188</v>
      </c>
      <c r="E390" s="151" t="s">
        <v>19</v>
      </c>
      <c r="F390" s="152" t="s">
        <v>626</v>
      </c>
      <c r="H390" s="153">
        <v>85.14</v>
      </c>
      <c r="I390" s="154"/>
      <c r="L390" s="150"/>
      <c r="M390" s="155"/>
      <c r="T390" s="156"/>
      <c r="AT390" s="151" t="s">
        <v>188</v>
      </c>
      <c r="AU390" s="151" t="s">
        <v>81</v>
      </c>
      <c r="AV390" s="12" t="s">
        <v>81</v>
      </c>
      <c r="AW390" s="12" t="s">
        <v>34</v>
      </c>
      <c r="AX390" s="12" t="s">
        <v>72</v>
      </c>
      <c r="AY390" s="151" t="s">
        <v>163</v>
      </c>
    </row>
    <row r="391" spans="2:65" s="12" customFormat="1" ht="11.25">
      <c r="B391" s="150"/>
      <c r="D391" s="148" t="s">
        <v>188</v>
      </c>
      <c r="E391" s="151" t="s">
        <v>19</v>
      </c>
      <c r="F391" s="152" t="s">
        <v>627</v>
      </c>
      <c r="H391" s="153">
        <v>91.89</v>
      </c>
      <c r="I391" s="154"/>
      <c r="L391" s="150"/>
      <c r="M391" s="155"/>
      <c r="T391" s="156"/>
      <c r="AT391" s="151" t="s">
        <v>188</v>
      </c>
      <c r="AU391" s="151" t="s">
        <v>81</v>
      </c>
      <c r="AV391" s="12" t="s">
        <v>81</v>
      </c>
      <c r="AW391" s="12" t="s">
        <v>34</v>
      </c>
      <c r="AX391" s="12" t="s">
        <v>72</v>
      </c>
      <c r="AY391" s="151" t="s">
        <v>163</v>
      </c>
    </row>
    <row r="392" spans="2:65" s="12" customFormat="1" ht="11.25">
      <c r="B392" s="150"/>
      <c r="D392" s="148" t="s">
        <v>188</v>
      </c>
      <c r="E392" s="151" t="s">
        <v>19</v>
      </c>
      <c r="F392" s="152" t="s">
        <v>628</v>
      </c>
      <c r="H392" s="153">
        <v>327.05</v>
      </c>
      <c r="I392" s="154"/>
      <c r="L392" s="150"/>
      <c r="M392" s="155"/>
      <c r="T392" s="156"/>
      <c r="AT392" s="151" t="s">
        <v>188</v>
      </c>
      <c r="AU392" s="151" t="s">
        <v>81</v>
      </c>
      <c r="AV392" s="12" t="s">
        <v>81</v>
      </c>
      <c r="AW392" s="12" t="s">
        <v>34</v>
      </c>
      <c r="AX392" s="12" t="s">
        <v>72</v>
      </c>
      <c r="AY392" s="151" t="s">
        <v>163</v>
      </c>
    </row>
    <row r="393" spans="2:65" s="13" customFormat="1" ht="11.25">
      <c r="B393" s="157"/>
      <c r="D393" s="148" t="s">
        <v>188</v>
      </c>
      <c r="E393" s="158" t="s">
        <v>19</v>
      </c>
      <c r="F393" s="159" t="s">
        <v>244</v>
      </c>
      <c r="H393" s="160">
        <v>1049.873</v>
      </c>
      <c r="I393" s="161"/>
      <c r="L393" s="157"/>
      <c r="M393" s="162"/>
      <c r="T393" s="163"/>
      <c r="AT393" s="158" t="s">
        <v>188</v>
      </c>
      <c r="AU393" s="158" t="s">
        <v>81</v>
      </c>
      <c r="AV393" s="13" t="s">
        <v>170</v>
      </c>
      <c r="AW393" s="13" t="s">
        <v>34</v>
      </c>
      <c r="AX393" s="13" t="s">
        <v>79</v>
      </c>
      <c r="AY393" s="158" t="s">
        <v>163</v>
      </c>
    </row>
    <row r="394" spans="2:65" s="1" customFormat="1" ht="24.2" customHeight="1">
      <c r="B394" s="32"/>
      <c r="C394" s="131" t="s">
        <v>629</v>
      </c>
      <c r="D394" s="131" t="s">
        <v>165</v>
      </c>
      <c r="E394" s="132" t="s">
        <v>630</v>
      </c>
      <c r="F394" s="133" t="s">
        <v>631</v>
      </c>
      <c r="G394" s="134" t="s">
        <v>260</v>
      </c>
      <c r="H394" s="135">
        <v>1049.873</v>
      </c>
      <c r="I394" s="136"/>
      <c r="J394" s="137">
        <f>ROUND(I394*H394,2)</f>
        <v>0</v>
      </c>
      <c r="K394" s="133" t="s">
        <v>169</v>
      </c>
      <c r="L394" s="32"/>
      <c r="M394" s="138" t="s">
        <v>19</v>
      </c>
      <c r="N394" s="139" t="s">
        <v>43</v>
      </c>
      <c r="P394" s="140">
        <f>O394*H394</f>
        <v>0</v>
      </c>
      <c r="Q394" s="140">
        <v>0</v>
      </c>
      <c r="R394" s="140">
        <f>Q394*H394</f>
        <v>0</v>
      </c>
      <c r="S394" s="140">
        <v>0</v>
      </c>
      <c r="T394" s="141">
        <f>S394*H394</f>
        <v>0</v>
      </c>
      <c r="AR394" s="142" t="s">
        <v>170</v>
      </c>
      <c r="AT394" s="142" t="s">
        <v>165</v>
      </c>
      <c r="AU394" s="142" t="s">
        <v>81</v>
      </c>
      <c r="AY394" s="17" t="s">
        <v>163</v>
      </c>
      <c r="BE394" s="143">
        <f>IF(N394="základní",J394,0)</f>
        <v>0</v>
      </c>
      <c r="BF394" s="143">
        <f>IF(N394="snížená",J394,0)</f>
        <v>0</v>
      </c>
      <c r="BG394" s="143">
        <f>IF(N394="zákl. přenesená",J394,0)</f>
        <v>0</v>
      </c>
      <c r="BH394" s="143">
        <f>IF(N394="sníž. přenesená",J394,0)</f>
        <v>0</v>
      </c>
      <c r="BI394" s="143">
        <f>IF(N394="nulová",J394,0)</f>
        <v>0</v>
      </c>
      <c r="BJ394" s="17" t="s">
        <v>79</v>
      </c>
      <c r="BK394" s="143">
        <f>ROUND(I394*H394,2)</f>
        <v>0</v>
      </c>
      <c r="BL394" s="17" t="s">
        <v>170</v>
      </c>
      <c r="BM394" s="142" t="s">
        <v>632</v>
      </c>
    </row>
    <row r="395" spans="2:65" s="1" customFormat="1" ht="11.25">
      <c r="B395" s="32"/>
      <c r="D395" s="144" t="s">
        <v>172</v>
      </c>
      <c r="F395" s="145" t="s">
        <v>633</v>
      </c>
      <c r="I395" s="146"/>
      <c r="L395" s="32"/>
      <c r="M395" s="147"/>
      <c r="T395" s="53"/>
      <c r="AT395" s="17" t="s">
        <v>172</v>
      </c>
      <c r="AU395" s="17" t="s">
        <v>81</v>
      </c>
    </row>
    <row r="396" spans="2:65" s="1" customFormat="1" ht="146.25">
      <c r="B396" s="32"/>
      <c r="D396" s="148" t="s">
        <v>174</v>
      </c>
      <c r="F396" s="149" t="s">
        <v>623</v>
      </c>
      <c r="I396" s="146"/>
      <c r="L396" s="32"/>
      <c r="M396" s="147"/>
      <c r="T396" s="53"/>
      <c r="AT396" s="17" t="s">
        <v>174</v>
      </c>
      <c r="AU396" s="17" t="s">
        <v>81</v>
      </c>
    </row>
    <row r="397" spans="2:65" s="12" customFormat="1" ht="22.5">
      <c r="B397" s="150"/>
      <c r="D397" s="148" t="s">
        <v>188</v>
      </c>
      <c r="E397" s="151" t="s">
        <v>19</v>
      </c>
      <c r="F397" s="152" t="s">
        <v>624</v>
      </c>
      <c r="H397" s="153">
        <v>473.68799999999999</v>
      </c>
      <c r="I397" s="154"/>
      <c r="L397" s="150"/>
      <c r="M397" s="155"/>
      <c r="T397" s="156"/>
      <c r="AT397" s="151" t="s">
        <v>188</v>
      </c>
      <c r="AU397" s="151" t="s">
        <v>81</v>
      </c>
      <c r="AV397" s="12" t="s">
        <v>81</v>
      </c>
      <c r="AW397" s="12" t="s">
        <v>34</v>
      </c>
      <c r="AX397" s="12" t="s">
        <v>72</v>
      </c>
      <c r="AY397" s="151" t="s">
        <v>163</v>
      </c>
    </row>
    <row r="398" spans="2:65" s="12" customFormat="1" ht="11.25">
      <c r="B398" s="150"/>
      <c r="D398" s="148" t="s">
        <v>188</v>
      </c>
      <c r="E398" s="151" t="s">
        <v>19</v>
      </c>
      <c r="F398" s="152" t="s">
        <v>625</v>
      </c>
      <c r="H398" s="153">
        <v>72.105000000000004</v>
      </c>
      <c r="I398" s="154"/>
      <c r="L398" s="150"/>
      <c r="M398" s="155"/>
      <c r="T398" s="156"/>
      <c r="AT398" s="151" t="s">
        <v>188</v>
      </c>
      <c r="AU398" s="151" t="s">
        <v>81</v>
      </c>
      <c r="AV398" s="12" t="s">
        <v>81</v>
      </c>
      <c r="AW398" s="12" t="s">
        <v>34</v>
      </c>
      <c r="AX398" s="12" t="s">
        <v>72</v>
      </c>
      <c r="AY398" s="151" t="s">
        <v>163</v>
      </c>
    </row>
    <row r="399" spans="2:65" s="12" customFormat="1" ht="11.25">
      <c r="B399" s="150"/>
      <c r="D399" s="148" t="s">
        <v>188</v>
      </c>
      <c r="E399" s="151" t="s">
        <v>19</v>
      </c>
      <c r="F399" s="152" t="s">
        <v>634</v>
      </c>
      <c r="H399" s="153">
        <v>187.05</v>
      </c>
      <c r="I399" s="154"/>
      <c r="L399" s="150"/>
      <c r="M399" s="155"/>
      <c r="T399" s="156"/>
      <c r="AT399" s="151" t="s">
        <v>188</v>
      </c>
      <c r="AU399" s="151" t="s">
        <v>81</v>
      </c>
      <c r="AV399" s="12" t="s">
        <v>81</v>
      </c>
      <c r="AW399" s="12" t="s">
        <v>34</v>
      </c>
      <c r="AX399" s="12" t="s">
        <v>72</v>
      </c>
      <c r="AY399" s="151" t="s">
        <v>163</v>
      </c>
    </row>
    <row r="400" spans="2:65" s="12" customFormat="1" ht="11.25">
      <c r="B400" s="150"/>
      <c r="D400" s="148" t="s">
        <v>188</v>
      </c>
      <c r="E400" s="151" t="s">
        <v>19</v>
      </c>
      <c r="F400" s="152" t="s">
        <v>626</v>
      </c>
      <c r="H400" s="153">
        <v>85.14</v>
      </c>
      <c r="I400" s="154"/>
      <c r="L400" s="150"/>
      <c r="M400" s="155"/>
      <c r="T400" s="156"/>
      <c r="AT400" s="151" t="s">
        <v>188</v>
      </c>
      <c r="AU400" s="151" t="s">
        <v>81</v>
      </c>
      <c r="AV400" s="12" t="s">
        <v>81</v>
      </c>
      <c r="AW400" s="12" t="s">
        <v>34</v>
      </c>
      <c r="AX400" s="12" t="s">
        <v>72</v>
      </c>
      <c r="AY400" s="151" t="s">
        <v>163</v>
      </c>
    </row>
    <row r="401" spans="2:65" s="12" customFormat="1" ht="11.25">
      <c r="B401" s="150"/>
      <c r="D401" s="148" t="s">
        <v>188</v>
      </c>
      <c r="E401" s="151" t="s">
        <v>19</v>
      </c>
      <c r="F401" s="152" t="s">
        <v>635</v>
      </c>
      <c r="H401" s="153">
        <v>231.89</v>
      </c>
      <c r="I401" s="154"/>
      <c r="L401" s="150"/>
      <c r="M401" s="155"/>
      <c r="T401" s="156"/>
      <c r="AT401" s="151" t="s">
        <v>188</v>
      </c>
      <c r="AU401" s="151" t="s">
        <v>81</v>
      </c>
      <c r="AV401" s="12" t="s">
        <v>81</v>
      </c>
      <c r="AW401" s="12" t="s">
        <v>34</v>
      </c>
      <c r="AX401" s="12" t="s">
        <v>72</v>
      </c>
      <c r="AY401" s="151" t="s">
        <v>163</v>
      </c>
    </row>
    <row r="402" spans="2:65" s="13" customFormat="1" ht="11.25">
      <c r="B402" s="157"/>
      <c r="D402" s="148" t="s">
        <v>188</v>
      </c>
      <c r="E402" s="158" t="s">
        <v>19</v>
      </c>
      <c r="F402" s="159" t="s">
        <v>244</v>
      </c>
      <c r="H402" s="160">
        <v>1049.873</v>
      </c>
      <c r="I402" s="161"/>
      <c r="L402" s="157"/>
      <c r="M402" s="162"/>
      <c r="T402" s="163"/>
      <c r="AT402" s="158" t="s">
        <v>188</v>
      </c>
      <c r="AU402" s="158" t="s">
        <v>81</v>
      </c>
      <c r="AV402" s="13" t="s">
        <v>170</v>
      </c>
      <c r="AW402" s="13" t="s">
        <v>34</v>
      </c>
      <c r="AX402" s="13" t="s">
        <v>79</v>
      </c>
      <c r="AY402" s="158" t="s">
        <v>163</v>
      </c>
    </row>
    <row r="403" spans="2:65" s="1" customFormat="1" ht="37.9" customHeight="1">
      <c r="B403" s="32"/>
      <c r="C403" s="131" t="s">
        <v>636</v>
      </c>
      <c r="D403" s="131" t="s">
        <v>165</v>
      </c>
      <c r="E403" s="132" t="s">
        <v>559</v>
      </c>
      <c r="F403" s="133" t="s">
        <v>560</v>
      </c>
      <c r="G403" s="134" t="s">
        <v>274</v>
      </c>
      <c r="H403" s="135">
        <v>16.03</v>
      </c>
      <c r="I403" s="136"/>
      <c r="J403" s="137">
        <f>ROUND(I403*H403,2)</f>
        <v>0</v>
      </c>
      <c r="K403" s="133" t="s">
        <v>169</v>
      </c>
      <c r="L403" s="32"/>
      <c r="M403" s="138" t="s">
        <v>19</v>
      </c>
      <c r="N403" s="139" t="s">
        <v>43</v>
      </c>
      <c r="P403" s="140">
        <f>O403*H403</f>
        <v>0</v>
      </c>
      <c r="Q403" s="140">
        <v>1.04881</v>
      </c>
      <c r="R403" s="140">
        <f>Q403*H403</f>
        <v>16.8124243</v>
      </c>
      <c r="S403" s="140">
        <v>0</v>
      </c>
      <c r="T403" s="141">
        <f>S403*H403</f>
        <v>0</v>
      </c>
      <c r="AR403" s="142" t="s">
        <v>170</v>
      </c>
      <c r="AT403" s="142" t="s">
        <v>165</v>
      </c>
      <c r="AU403" s="142" t="s">
        <v>81</v>
      </c>
      <c r="AY403" s="17" t="s">
        <v>163</v>
      </c>
      <c r="BE403" s="143">
        <f>IF(N403="základní",J403,0)</f>
        <v>0</v>
      </c>
      <c r="BF403" s="143">
        <f>IF(N403="snížená",J403,0)</f>
        <v>0</v>
      </c>
      <c r="BG403" s="143">
        <f>IF(N403="zákl. přenesená",J403,0)</f>
        <v>0</v>
      </c>
      <c r="BH403" s="143">
        <f>IF(N403="sníž. přenesená",J403,0)</f>
        <v>0</v>
      </c>
      <c r="BI403" s="143">
        <f>IF(N403="nulová",J403,0)</f>
        <v>0</v>
      </c>
      <c r="BJ403" s="17" t="s">
        <v>79</v>
      </c>
      <c r="BK403" s="143">
        <f>ROUND(I403*H403,2)</f>
        <v>0</v>
      </c>
      <c r="BL403" s="17" t="s">
        <v>170</v>
      </c>
      <c r="BM403" s="142" t="s">
        <v>637</v>
      </c>
    </row>
    <row r="404" spans="2:65" s="1" customFormat="1" ht="11.25">
      <c r="B404" s="32"/>
      <c r="D404" s="144" t="s">
        <v>172</v>
      </c>
      <c r="F404" s="145" t="s">
        <v>562</v>
      </c>
      <c r="I404" s="146"/>
      <c r="L404" s="32"/>
      <c r="M404" s="147"/>
      <c r="T404" s="53"/>
      <c r="AT404" s="17" t="s">
        <v>172</v>
      </c>
      <c r="AU404" s="17" t="s">
        <v>81</v>
      </c>
    </row>
    <row r="405" spans="2:65" s="1" customFormat="1" ht="37.9" customHeight="1">
      <c r="B405" s="32"/>
      <c r="C405" s="131" t="s">
        <v>638</v>
      </c>
      <c r="D405" s="131" t="s">
        <v>165</v>
      </c>
      <c r="E405" s="132" t="s">
        <v>639</v>
      </c>
      <c r="F405" s="133" t="s">
        <v>640</v>
      </c>
      <c r="G405" s="134" t="s">
        <v>521</v>
      </c>
      <c r="H405" s="135">
        <v>41</v>
      </c>
      <c r="I405" s="136"/>
      <c r="J405" s="137">
        <f>ROUND(I405*H405,2)</f>
        <v>0</v>
      </c>
      <c r="K405" s="133" t="s">
        <v>169</v>
      </c>
      <c r="L405" s="32"/>
      <c r="M405" s="138" t="s">
        <v>19</v>
      </c>
      <c r="N405" s="139" t="s">
        <v>43</v>
      </c>
      <c r="P405" s="140">
        <f>O405*H405</f>
        <v>0</v>
      </c>
      <c r="Q405" s="140">
        <v>2.2780000000000002E-2</v>
      </c>
      <c r="R405" s="140">
        <f>Q405*H405</f>
        <v>0.93398000000000003</v>
      </c>
      <c r="S405" s="140">
        <v>0</v>
      </c>
      <c r="T405" s="141">
        <f>S405*H405</f>
        <v>0</v>
      </c>
      <c r="AR405" s="142" t="s">
        <v>170</v>
      </c>
      <c r="AT405" s="142" t="s">
        <v>165</v>
      </c>
      <c r="AU405" s="142" t="s">
        <v>81</v>
      </c>
      <c r="AY405" s="17" t="s">
        <v>163</v>
      </c>
      <c r="BE405" s="143">
        <f>IF(N405="základní",J405,0)</f>
        <v>0</v>
      </c>
      <c r="BF405" s="143">
        <f>IF(N405="snížená",J405,0)</f>
        <v>0</v>
      </c>
      <c r="BG405" s="143">
        <f>IF(N405="zákl. přenesená",J405,0)</f>
        <v>0</v>
      </c>
      <c r="BH405" s="143">
        <f>IF(N405="sníž. přenesená",J405,0)</f>
        <v>0</v>
      </c>
      <c r="BI405" s="143">
        <f>IF(N405="nulová",J405,0)</f>
        <v>0</v>
      </c>
      <c r="BJ405" s="17" t="s">
        <v>79</v>
      </c>
      <c r="BK405" s="143">
        <f>ROUND(I405*H405,2)</f>
        <v>0</v>
      </c>
      <c r="BL405" s="17" t="s">
        <v>170</v>
      </c>
      <c r="BM405" s="142" t="s">
        <v>641</v>
      </c>
    </row>
    <row r="406" spans="2:65" s="1" customFormat="1" ht="11.25">
      <c r="B406" s="32"/>
      <c r="D406" s="144" t="s">
        <v>172</v>
      </c>
      <c r="F406" s="145" t="s">
        <v>642</v>
      </c>
      <c r="I406" s="146"/>
      <c r="L406" s="32"/>
      <c r="M406" s="147"/>
      <c r="T406" s="53"/>
      <c r="AT406" s="17" t="s">
        <v>172</v>
      </c>
      <c r="AU406" s="17" t="s">
        <v>81</v>
      </c>
    </row>
    <row r="407" spans="2:65" s="1" customFormat="1" ht="409.5">
      <c r="B407" s="32"/>
      <c r="D407" s="148" t="s">
        <v>174</v>
      </c>
      <c r="F407" s="174" t="s">
        <v>643</v>
      </c>
      <c r="I407" s="146"/>
      <c r="L407" s="32"/>
      <c r="M407" s="147"/>
      <c r="T407" s="53"/>
      <c r="AT407" s="17" t="s">
        <v>174</v>
      </c>
      <c r="AU407" s="17" t="s">
        <v>81</v>
      </c>
    </row>
    <row r="408" spans="2:65" s="1" customFormat="1" ht="29.25">
      <c r="B408" s="32"/>
      <c r="D408" s="148" t="s">
        <v>276</v>
      </c>
      <c r="F408" s="149" t="s">
        <v>644</v>
      </c>
      <c r="I408" s="146"/>
      <c r="L408" s="32"/>
      <c r="M408" s="147"/>
      <c r="T408" s="53"/>
      <c r="AT408" s="17" t="s">
        <v>276</v>
      </c>
      <c r="AU408" s="17" t="s">
        <v>81</v>
      </c>
    </row>
    <row r="409" spans="2:65" s="1" customFormat="1" ht="37.9" customHeight="1">
      <c r="B409" s="32"/>
      <c r="C409" s="131" t="s">
        <v>645</v>
      </c>
      <c r="D409" s="131" t="s">
        <v>165</v>
      </c>
      <c r="E409" s="132" t="s">
        <v>646</v>
      </c>
      <c r="F409" s="133" t="s">
        <v>647</v>
      </c>
      <c r="G409" s="134" t="s">
        <v>521</v>
      </c>
      <c r="H409" s="135">
        <v>5</v>
      </c>
      <c r="I409" s="136"/>
      <c r="J409" s="137">
        <f>ROUND(I409*H409,2)</f>
        <v>0</v>
      </c>
      <c r="K409" s="133" t="s">
        <v>169</v>
      </c>
      <c r="L409" s="32"/>
      <c r="M409" s="138" t="s">
        <v>19</v>
      </c>
      <c r="N409" s="139" t="s">
        <v>43</v>
      </c>
      <c r="P409" s="140">
        <f>O409*H409</f>
        <v>0</v>
      </c>
      <c r="Q409" s="140">
        <v>3.1320000000000001E-2</v>
      </c>
      <c r="R409" s="140">
        <f>Q409*H409</f>
        <v>0.15660000000000002</v>
      </c>
      <c r="S409" s="140">
        <v>0</v>
      </c>
      <c r="T409" s="141">
        <f>S409*H409</f>
        <v>0</v>
      </c>
      <c r="AR409" s="142" t="s">
        <v>170</v>
      </c>
      <c r="AT409" s="142" t="s">
        <v>165</v>
      </c>
      <c r="AU409" s="142" t="s">
        <v>81</v>
      </c>
      <c r="AY409" s="17" t="s">
        <v>163</v>
      </c>
      <c r="BE409" s="143">
        <f>IF(N409="základní",J409,0)</f>
        <v>0</v>
      </c>
      <c r="BF409" s="143">
        <f>IF(N409="snížená",J409,0)</f>
        <v>0</v>
      </c>
      <c r="BG409" s="143">
        <f>IF(N409="zákl. přenesená",J409,0)</f>
        <v>0</v>
      </c>
      <c r="BH409" s="143">
        <f>IF(N409="sníž. přenesená",J409,0)</f>
        <v>0</v>
      </c>
      <c r="BI409" s="143">
        <f>IF(N409="nulová",J409,0)</f>
        <v>0</v>
      </c>
      <c r="BJ409" s="17" t="s">
        <v>79</v>
      </c>
      <c r="BK409" s="143">
        <f>ROUND(I409*H409,2)</f>
        <v>0</v>
      </c>
      <c r="BL409" s="17" t="s">
        <v>170</v>
      </c>
      <c r="BM409" s="142" t="s">
        <v>648</v>
      </c>
    </row>
    <row r="410" spans="2:65" s="1" customFormat="1" ht="11.25">
      <c r="B410" s="32"/>
      <c r="D410" s="144" t="s">
        <v>172</v>
      </c>
      <c r="F410" s="145" t="s">
        <v>649</v>
      </c>
      <c r="I410" s="146"/>
      <c r="L410" s="32"/>
      <c r="M410" s="147"/>
      <c r="T410" s="53"/>
      <c r="AT410" s="17" t="s">
        <v>172</v>
      </c>
      <c r="AU410" s="17" t="s">
        <v>81</v>
      </c>
    </row>
    <row r="411" spans="2:65" s="1" customFormat="1" ht="409.5">
      <c r="B411" s="32"/>
      <c r="D411" s="148" t="s">
        <v>174</v>
      </c>
      <c r="F411" s="174" t="s">
        <v>643</v>
      </c>
      <c r="I411" s="146"/>
      <c r="L411" s="32"/>
      <c r="M411" s="147"/>
      <c r="T411" s="53"/>
      <c r="AT411" s="17" t="s">
        <v>174</v>
      </c>
      <c r="AU411" s="17" t="s">
        <v>81</v>
      </c>
    </row>
    <row r="412" spans="2:65" s="1" customFormat="1" ht="29.25">
      <c r="B412" s="32"/>
      <c r="D412" s="148" t="s">
        <v>276</v>
      </c>
      <c r="F412" s="149" t="s">
        <v>644</v>
      </c>
      <c r="I412" s="146"/>
      <c r="L412" s="32"/>
      <c r="M412" s="147"/>
      <c r="T412" s="53"/>
      <c r="AT412" s="17" t="s">
        <v>276</v>
      </c>
      <c r="AU412" s="17" t="s">
        <v>81</v>
      </c>
    </row>
    <row r="413" spans="2:65" s="1" customFormat="1" ht="37.9" customHeight="1">
      <c r="B413" s="32"/>
      <c r="C413" s="131" t="s">
        <v>650</v>
      </c>
      <c r="D413" s="131" t="s">
        <v>165</v>
      </c>
      <c r="E413" s="132" t="s">
        <v>651</v>
      </c>
      <c r="F413" s="133" t="s">
        <v>652</v>
      </c>
      <c r="G413" s="134" t="s">
        <v>521</v>
      </c>
      <c r="H413" s="135">
        <v>3</v>
      </c>
      <c r="I413" s="136"/>
      <c r="J413" s="137">
        <f>ROUND(I413*H413,2)</f>
        <v>0</v>
      </c>
      <c r="K413" s="133" t="s">
        <v>169</v>
      </c>
      <c r="L413" s="32"/>
      <c r="M413" s="138" t="s">
        <v>19</v>
      </c>
      <c r="N413" s="139" t="s">
        <v>43</v>
      </c>
      <c r="P413" s="140">
        <f>O413*H413</f>
        <v>0</v>
      </c>
      <c r="Q413" s="140">
        <v>4.555E-2</v>
      </c>
      <c r="R413" s="140">
        <f>Q413*H413</f>
        <v>0.13664999999999999</v>
      </c>
      <c r="S413" s="140">
        <v>0</v>
      </c>
      <c r="T413" s="141">
        <f>S413*H413</f>
        <v>0</v>
      </c>
      <c r="AR413" s="142" t="s">
        <v>170</v>
      </c>
      <c r="AT413" s="142" t="s">
        <v>165</v>
      </c>
      <c r="AU413" s="142" t="s">
        <v>81</v>
      </c>
      <c r="AY413" s="17" t="s">
        <v>163</v>
      </c>
      <c r="BE413" s="143">
        <f>IF(N413="základní",J413,0)</f>
        <v>0</v>
      </c>
      <c r="BF413" s="143">
        <f>IF(N413="snížená",J413,0)</f>
        <v>0</v>
      </c>
      <c r="BG413" s="143">
        <f>IF(N413="zákl. přenesená",J413,0)</f>
        <v>0</v>
      </c>
      <c r="BH413" s="143">
        <f>IF(N413="sníž. přenesená",J413,0)</f>
        <v>0</v>
      </c>
      <c r="BI413" s="143">
        <f>IF(N413="nulová",J413,0)</f>
        <v>0</v>
      </c>
      <c r="BJ413" s="17" t="s">
        <v>79</v>
      </c>
      <c r="BK413" s="143">
        <f>ROUND(I413*H413,2)</f>
        <v>0</v>
      </c>
      <c r="BL413" s="17" t="s">
        <v>170</v>
      </c>
      <c r="BM413" s="142" t="s">
        <v>653</v>
      </c>
    </row>
    <row r="414" spans="2:65" s="1" customFormat="1" ht="11.25">
      <c r="B414" s="32"/>
      <c r="D414" s="144" t="s">
        <v>172</v>
      </c>
      <c r="F414" s="145" t="s">
        <v>654</v>
      </c>
      <c r="I414" s="146"/>
      <c r="L414" s="32"/>
      <c r="M414" s="147"/>
      <c r="T414" s="53"/>
      <c r="AT414" s="17" t="s">
        <v>172</v>
      </c>
      <c r="AU414" s="17" t="s">
        <v>81</v>
      </c>
    </row>
    <row r="415" spans="2:65" s="1" customFormat="1" ht="409.5">
      <c r="B415" s="32"/>
      <c r="D415" s="148" t="s">
        <v>174</v>
      </c>
      <c r="F415" s="174" t="s">
        <v>643</v>
      </c>
      <c r="I415" s="146"/>
      <c r="L415" s="32"/>
      <c r="M415" s="147"/>
      <c r="T415" s="53"/>
      <c r="AT415" s="17" t="s">
        <v>174</v>
      </c>
      <c r="AU415" s="17" t="s">
        <v>81</v>
      </c>
    </row>
    <row r="416" spans="2:65" s="1" customFormat="1" ht="29.25">
      <c r="B416" s="32"/>
      <c r="D416" s="148" t="s">
        <v>276</v>
      </c>
      <c r="F416" s="149" t="s">
        <v>655</v>
      </c>
      <c r="I416" s="146"/>
      <c r="L416" s="32"/>
      <c r="M416" s="147"/>
      <c r="T416" s="53"/>
      <c r="AT416" s="17" t="s">
        <v>276</v>
      </c>
      <c r="AU416" s="17" t="s">
        <v>81</v>
      </c>
    </row>
    <row r="417" spans="2:65" s="1" customFormat="1" ht="37.9" customHeight="1">
      <c r="B417" s="32"/>
      <c r="C417" s="131" t="s">
        <v>656</v>
      </c>
      <c r="D417" s="131" t="s">
        <v>165</v>
      </c>
      <c r="E417" s="132" t="s">
        <v>657</v>
      </c>
      <c r="F417" s="133" t="s">
        <v>658</v>
      </c>
      <c r="G417" s="134" t="s">
        <v>185</v>
      </c>
      <c r="H417" s="135">
        <v>86.361999999999995</v>
      </c>
      <c r="I417" s="136"/>
      <c r="J417" s="137">
        <f>ROUND(I417*H417,2)</f>
        <v>0</v>
      </c>
      <c r="K417" s="133" t="s">
        <v>169</v>
      </c>
      <c r="L417" s="32"/>
      <c r="M417" s="138" t="s">
        <v>19</v>
      </c>
      <c r="N417" s="139" t="s">
        <v>43</v>
      </c>
      <c r="P417" s="140">
        <f>O417*H417</f>
        <v>0</v>
      </c>
      <c r="Q417" s="140">
        <v>2.45329</v>
      </c>
      <c r="R417" s="140">
        <f>Q417*H417</f>
        <v>211.87103097999997</v>
      </c>
      <c r="S417" s="140">
        <v>0</v>
      </c>
      <c r="T417" s="141">
        <f>S417*H417</f>
        <v>0</v>
      </c>
      <c r="AR417" s="142" t="s">
        <v>170</v>
      </c>
      <c r="AT417" s="142" t="s">
        <v>165</v>
      </c>
      <c r="AU417" s="142" t="s">
        <v>81</v>
      </c>
      <c r="AY417" s="17" t="s">
        <v>163</v>
      </c>
      <c r="BE417" s="143">
        <f>IF(N417="základní",J417,0)</f>
        <v>0</v>
      </c>
      <c r="BF417" s="143">
        <f>IF(N417="snížená",J417,0)</f>
        <v>0</v>
      </c>
      <c r="BG417" s="143">
        <f>IF(N417="zákl. přenesená",J417,0)</f>
        <v>0</v>
      </c>
      <c r="BH417" s="143">
        <f>IF(N417="sníž. přenesená",J417,0)</f>
        <v>0</v>
      </c>
      <c r="BI417" s="143">
        <f>IF(N417="nulová",J417,0)</f>
        <v>0</v>
      </c>
      <c r="BJ417" s="17" t="s">
        <v>79</v>
      </c>
      <c r="BK417" s="143">
        <f>ROUND(I417*H417,2)</f>
        <v>0</v>
      </c>
      <c r="BL417" s="17" t="s">
        <v>170</v>
      </c>
      <c r="BM417" s="142" t="s">
        <v>659</v>
      </c>
    </row>
    <row r="418" spans="2:65" s="1" customFormat="1" ht="11.25">
      <c r="B418" s="32"/>
      <c r="D418" s="144" t="s">
        <v>172</v>
      </c>
      <c r="F418" s="145" t="s">
        <v>660</v>
      </c>
      <c r="I418" s="146"/>
      <c r="L418" s="32"/>
      <c r="M418" s="147"/>
      <c r="T418" s="53"/>
      <c r="AT418" s="17" t="s">
        <v>172</v>
      </c>
      <c r="AU418" s="17" t="s">
        <v>81</v>
      </c>
    </row>
    <row r="419" spans="2:65" s="1" customFormat="1" ht="48.75">
      <c r="B419" s="32"/>
      <c r="D419" s="148" t="s">
        <v>174</v>
      </c>
      <c r="F419" s="149" t="s">
        <v>661</v>
      </c>
      <c r="I419" s="146"/>
      <c r="L419" s="32"/>
      <c r="M419" s="147"/>
      <c r="T419" s="53"/>
      <c r="AT419" s="17" t="s">
        <v>174</v>
      </c>
      <c r="AU419" s="17" t="s">
        <v>81</v>
      </c>
    </row>
    <row r="420" spans="2:65" s="12" customFormat="1" ht="11.25">
      <c r="B420" s="150"/>
      <c r="D420" s="148" t="s">
        <v>188</v>
      </c>
      <c r="E420" s="151" t="s">
        <v>19</v>
      </c>
      <c r="F420" s="152" t="s">
        <v>662</v>
      </c>
      <c r="H420" s="153">
        <v>1.3859999999999999</v>
      </c>
      <c r="I420" s="154"/>
      <c r="L420" s="150"/>
      <c r="M420" s="155"/>
      <c r="T420" s="156"/>
      <c r="AT420" s="151" t="s">
        <v>188</v>
      </c>
      <c r="AU420" s="151" t="s">
        <v>81</v>
      </c>
      <c r="AV420" s="12" t="s">
        <v>81</v>
      </c>
      <c r="AW420" s="12" t="s">
        <v>34</v>
      </c>
      <c r="AX420" s="12" t="s">
        <v>72</v>
      </c>
      <c r="AY420" s="151" t="s">
        <v>163</v>
      </c>
    </row>
    <row r="421" spans="2:65" s="12" customFormat="1" ht="11.25">
      <c r="B421" s="150"/>
      <c r="D421" s="148" t="s">
        <v>188</v>
      </c>
      <c r="E421" s="151" t="s">
        <v>19</v>
      </c>
      <c r="F421" s="152" t="s">
        <v>663</v>
      </c>
      <c r="H421" s="153">
        <v>84.975999999999999</v>
      </c>
      <c r="I421" s="154"/>
      <c r="L421" s="150"/>
      <c r="M421" s="155"/>
      <c r="T421" s="156"/>
      <c r="AT421" s="151" t="s">
        <v>188</v>
      </c>
      <c r="AU421" s="151" t="s">
        <v>81</v>
      </c>
      <c r="AV421" s="12" t="s">
        <v>81</v>
      </c>
      <c r="AW421" s="12" t="s">
        <v>34</v>
      </c>
      <c r="AX421" s="12" t="s">
        <v>72</v>
      </c>
      <c r="AY421" s="151" t="s">
        <v>163</v>
      </c>
    </row>
    <row r="422" spans="2:65" s="13" customFormat="1" ht="11.25">
      <c r="B422" s="157"/>
      <c r="D422" s="148" t="s">
        <v>188</v>
      </c>
      <c r="E422" s="158" t="s">
        <v>19</v>
      </c>
      <c r="F422" s="159" t="s">
        <v>244</v>
      </c>
      <c r="H422" s="160">
        <v>86.361999999999995</v>
      </c>
      <c r="I422" s="161"/>
      <c r="L422" s="157"/>
      <c r="M422" s="162"/>
      <c r="T422" s="163"/>
      <c r="AT422" s="158" t="s">
        <v>188</v>
      </c>
      <c r="AU422" s="158" t="s">
        <v>81</v>
      </c>
      <c r="AV422" s="13" t="s">
        <v>170</v>
      </c>
      <c r="AW422" s="13" t="s">
        <v>34</v>
      </c>
      <c r="AX422" s="13" t="s">
        <v>79</v>
      </c>
      <c r="AY422" s="158" t="s">
        <v>163</v>
      </c>
    </row>
    <row r="423" spans="2:65" s="1" customFormat="1" ht="37.9" customHeight="1">
      <c r="B423" s="32"/>
      <c r="C423" s="131" t="s">
        <v>664</v>
      </c>
      <c r="D423" s="131" t="s">
        <v>165</v>
      </c>
      <c r="E423" s="132" t="s">
        <v>665</v>
      </c>
      <c r="F423" s="133" t="s">
        <v>666</v>
      </c>
      <c r="G423" s="134" t="s">
        <v>260</v>
      </c>
      <c r="H423" s="135">
        <v>710.67700000000002</v>
      </c>
      <c r="I423" s="136"/>
      <c r="J423" s="137">
        <f>ROUND(I423*H423,2)</f>
        <v>0</v>
      </c>
      <c r="K423" s="133" t="s">
        <v>169</v>
      </c>
      <c r="L423" s="32"/>
      <c r="M423" s="138" t="s">
        <v>19</v>
      </c>
      <c r="N423" s="139" t="s">
        <v>43</v>
      </c>
      <c r="P423" s="140">
        <f>O423*H423</f>
        <v>0</v>
      </c>
      <c r="Q423" s="140">
        <v>2.1299999999999999E-3</v>
      </c>
      <c r="R423" s="140">
        <f>Q423*H423</f>
        <v>1.5137420100000001</v>
      </c>
      <c r="S423" s="140">
        <v>0</v>
      </c>
      <c r="T423" s="141">
        <f>S423*H423</f>
        <v>0</v>
      </c>
      <c r="AR423" s="142" t="s">
        <v>170</v>
      </c>
      <c r="AT423" s="142" t="s">
        <v>165</v>
      </c>
      <c r="AU423" s="142" t="s">
        <v>81</v>
      </c>
      <c r="AY423" s="17" t="s">
        <v>163</v>
      </c>
      <c r="BE423" s="143">
        <f>IF(N423="základní",J423,0)</f>
        <v>0</v>
      </c>
      <c r="BF423" s="143">
        <f>IF(N423="snížená",J423,0)</f>
        <v>0</v>
      </c>
      <c r="BG423" s="143">
        <f>IF(N423="zákl. přenesená",J423,0)</f>
        <v>0</v>
      </c>
      <c r="BH423" s="143">
        <f>IF(N423="sníž. přenesená",J423,0)</f>
        <v>0</v>
      </c>
      <c r="BI423" s="143">
        <f>IF(N423="nulová",J423,0)</f>
        <v>0</v>
      </c>
      <c r="BJ423" s="17" t="s">
        <v>79</v>
      </c>
      <c r="BK423" s="143">
        <f>ROUND(I423*H423,2)</f>
        <v>0</v>
      </c>
      <c r="BL423" s="17" t="s">
        <v>170</v>
      </c>
      <c r="BM423" s="142" t="s">
        <v>667</v>
      </c>
    </row>
    <row r="424" spans="2:65" s="1" customFormat="1" ht="11.25">
      <c r="B424" s="32"/>
      <c r="D424" s="144" t="s">
        <v>172</v>
      </c>
      <c r="F424" s="145" t="s">
        <v>668</v>
      </c>
      <c r="I424" s="146"/>
      <c r="L424" s="32"/>
      <c r="M424" s="147"/>
      <c r="T424" s="53"/>
      <c r="AT424" s="17" t="s">
        <v>172</v>
      </c>
      <c r="AU424" s="17" t="s">
        <v>81</v>
      </c>
    </row>
    <row r="425" spans="2:65" s="1" customFormat="1" ht="87.75">
      <c r="B425" s="32"/>
      <c r="D425" s="148" t="s">
        <v>174</v>
      </c>
      <c r="F425" s="149" t="s">
        <v>669</v>
      </c>
      <c r="I425" s="146"/>
      <c r="L425" s="32"/>
      <c r="M425" s="147"/>
      <c r="T425" s="53"/>
      <c r="AT425" s="17" t="s">
        <v>174</v>
      </c>
      <c r="AU425" s="17" t="s">
        <v>81</v>
      </c>
    </row>
    <row r="426" spans="2:65" s="12" customFormat="1" ht="11.25">
      <c r="B426" s="150"/>
      <c r="D426" s="148" t="s">
        <v>188</v>
      </c>
      <c r="E426" s="151" t="s">
        <v>19</v>
      </c>
      <c r="F426" s="152" t="s">
        <v>670</v>
      </c>
      <c r="H426" s="153">
        <v>710.67700000000002</v>
      </c>
      <c r="I426" s="154"/>
      <c r="L426" s="150"/>
      <c r="M426" s="155"/>
      <c r="T426" s="156"/>
      <c r="AT426" s="151" t="s">
        <v>188</v>
      </c>
      <c r="AU426" s="151" t="s">
        <v>81</v>
      </c>
      <c r="AV426" s="12" t="s">
        <v>81</v>
      </c>
      <c r="AW426" s="12" t="s">
        <v>34</v>
      </c>
      <c r="AX426" s="12" t="s">
        <v>79</v>
      </c>
      <c r="AY426" s="151" t="s">
        <v>163</v>
      </c>
    </row>
    <row r="427" spans="2:65" s="1" customFormat="1" ht="44.25" customHeight="1">
      <c r="B427" s="32"/>
      <c r="C427" s="131" t="s">
        <v>671</v>
      </c>
      <c r="D427" s="131" t="s">
        <v>165</v>
      </c>
      <c r="E427" s="132" t="s">
        <v>672</v>
      </c>
      <c r="F427" s="133" t="s">
        <v>673</v>
      </c>
      <c r="G427" s="134" t="s">
        <v>260</v>
      </c>
      <c r="H427" s="135">
        <v>710.67700000000002</v>
      </c>
      <c r="I427" s="136"/>
      <c r="J427" s="137">
        <f>ROUND(I427*H427,2)</f>
        <v>0</v>
      </c>
      <c r="K427" s="133" t="s">
        <v>169</v>
      </c>
      <c r="L427" s="32"/>
      <c r="M427" s="138" t="s">
        <v>19</v>
      </c>
      <c r="N427" s="139" t="s">
        <v>43</v>
      </c>
      <c r="P427" s="140">
        <f>O427*H427</f>
        <v>0</v>
      </c>
      <c r="Q427" s="140">
        <v>0</v>
      </c>
      <c r="R427" s="140">
        <f>Q427*H427</f>
        <v>0</v>
      </c>
      <c r="S427" s="140">
        <v>0</v>
      </c>
      <c r="T427" s="141">
        <f>S427*H427</f>
        <v>0</v>
      </c>
      <c r="AR427" s="142" t="s">
        <v>170</v>
      </c>
      <c r="AT427" s="142" t="s">
        <v>165</v>
      </c>
      <c r="AU427" s="142" t="s">
        <v>81</v>
      </c>
      <c r="AY427" s="17" t="s">
        <v>163</v>
      </c>
      <c r="BE427" s="143">
        <f>IF(N427="základní",J427,0)</f>
        <v>0</v>
      </c>
      <c r="BF427" s="143">
        <f>IF(N427="snížená",J427,0)</f>
        <v>0</v>
      </c>
      <c r="BG427" s="143">
        <f>IF(N427="zákl. přenesená",J427,0)</f>
        <v>0</v>
      </c>
      <c r="BH427" s="143">
        <f>IF(N427="sníž. přenesená",J427,0)</f>
        <v>0</v>
      </c>
      <c r="BI427" s="143">
        <f>IF(N427="nulová",J427,0)</f>
        <v>0</v>
      </c>
      <c r="BJ427" s="17" t="s">
        <v>79</v>
      </c>
      <c r="BK427" s="143">
        <f>ROUND(I427*H427,2)</f>
        <v>0</v>
      </c>
      <c r="BL427" s="17" t="s">
        <v>170</v>
      </c>
      <c r="BM427" s="142" t="s">
        <v>674</v>
      </c>
    </row>
    <row r="428" spans="2:65" s="1" customFormat="1" ht="11.25">
      <c r="B428" s="32"/>
      <c r="D428" s="144" t="s">
        <v>172</v>
      </c>
      <c r="F428" s="145" t="s">
        <v>675</v>
      </c>
      <c r="I428" s="146"/>
      <c r="L428" s="32"/>
      <c r="M428" s="147"/>
      <c r="T428" s="53"/>
      <c r="AT428" s="17" t="s">
        <v>172</v>
      </c>
      <c r="AU428" s="17" t="s">
        <v>81</v>
      </c>
    </row>
    <row r="429" spans="2:65" s="1" customFormat="1" ht="87.75">
      <c r="B429" s="32"/>
      <c r="D429" s="148" t="s">
        <v>174</v>
      </c>
      <c r="F429" s="149" t="s">
        <v>669</v>
      </c>
      <c r="I429" s="146"/>
      <c r="L429" s="32"/>
      <c r="M429" s="147"/>
      <c r="T429" s="53"/>
      <c r="AT429" s="17" t="s">
        <v>174</v>
      </c>
      <c r="AU429" s="17" t="s">
        <v>81</v>
      </c>
    </row>
    <row r="430" spans="2:65" s="12" customFormat="1" ht="11.25">
      <c r="B430" s="150"/>
      <c r="D430" s="148" t="s">
        <v>188</v>
      </c>
      <c r="E430" s="151" t="s">
        <v>19</v>
      </c>
      <c r="F430" s="152" t="s">
        <v>670</v>
      </c>
      <c r="H430" s="153">
        <v>710.67700000000002</v>
      </c>
      <c r="I430" s="154"/>
      <c r="L430" s="150"/>
      <c r="M430" s="155"/>
      <c r="T430" s="156"/>
      <c r="AT430" s="151" t="s">
        <v>188</v>
      </c>
      <c r="AU430" s="151" t="s">
        <v>81</v>
      </c>
      <c r="AV430" s="12" t="s">
        <v>81</v>
      </c>
      <c r="AW430" s="12" t="s">
        <v>34</v>
      </c>
      <c r="AX430" s="12" t="s">
        <v>79</v>
      </c>
      <c r="AY430" s="151" t="s">
        <v>163</v>
      </c>
    </row>
    <row r="431" spans="2:65" s="1" customFormat="1" ht="44.25" customHeight="1">
      <c r="B431" s="32"/>
      <c r="C431" s="131" t="s">
        <v>676</v>
      </c>
      <c r="D431" s="131" t="s">
        <v>165</v>
      </c>
      <c r="E431" s="132" t="s">
        <v>677</v>
      </c>
      <c r="F431" s="133" t="s">
        <v>678</v>
      </c>
      <c r="G431" s="134" t="s">
        <v>274</v>
      </c>
      <c r="H431" s="135">
        <v>11.472</v>
      </c>
      <c r="I431" s="136"/>
      <c r="J431" s="137">
        <f>ROUND(I431*H431,2)</f>
        <v>0</v>
      </c>
      <c r="K431" s="133" t="s">
        <v>169</v>
      </c>
      <c r="L431" s="32"/>
      <c r="M431" s="138" t="s">
        <v>19</v>
      </c>
      <c r="N431" s="139" t="s">
        <v>43</v>
      </c>
      <c r="P431" s="140">
        <f>O431*H431</f>
        <v>0</v>
      </c>
      <c r="Q431" s="140">
        <v>1.0519700000000001</v>
      </c>
      <c r="R431" s="140">
        <f>Q431*H431</f>
        <v>12.06819984</v>
      </c>
      <c r="S431" s="140">
        <v>0</v>
      </c>
      <c r="T431" s="141">
        <f>S431*H431</f>
        <v>0</v>
      </c>
      <c r="AR431" s="142" t="s">
        <v>170</v>
      </c>
      <c r="AT431" s="142" t="s">
        <v>165</v>
      </c>
      <c r="AU431" s="142" t="s">
        <v>81</v>
      </c>
      <c r="AY431" s="17" t="s">
        <v>163</v>
      </c>
      <c r="BE431" s="143">
        <f>IF(N431="základní",J431,0)</f>
        <v>0</v>
      </c>
      <c r="BF431" s="143">
        <f>IF(N431="snížená",J431,0)</f>
        <v>0</v>
      </c>
      <c r="BG431" s="143">
        <f>IF(N431="zákl. přenesená",J431,0)</f>
        <v>0</v>
      </c>
      <c r="BH431" s="143">
        <f>IF(N431="sníž. přenesená",J431,0)</f>
        <v>0</v>
      </c>
      <c r="BI431" s="143">
        <f>IF(N431="nulová",J431,0)</f>
        <v>0</v>
      </c>
      <c r="BJ431" s="17" t="s">
        <v>79</v>
      </c>
      <c r="BK431" s="143">
        <f>ROUND(I431*H431,2)</f>
        <v>0</v>
      </c>
      <c r="BL431" s="17" t="s">
        <v>170</v>
      </c>
      <c r="BM431" s="142" t="s">
        <v>679</v>
      </c>
    </row>
    <row r="432" spans="2:65" s="1" customFormat="1" ht="11.25">
      <c r="B432" s="32"/>
      <c r="D432" s="144" t="s">
        <v>172</v>
      </c>
      <c r="F432" s="145" t="s">
        <v>680</v>
      </c>
      <c r="I432" s="146"/>
      <c r="L432" s="32"/>
      <c r="M432" s="147"/>
      <c r="T432" s="53"/>
      <c r="AT432" s="17" t="s">
        <v>172</v>
      </c>
      <c r="AU432" s="17" t="s">
        <v>81</v>
      </c>
    </row>
    <row r="433" spans="2:65" s="1" customFormat="1" ht="37.9" customHeight="1">
      <c r="B433" s="32"/>
      <c r="C433" s="131" t="s">
        <v>681</v>
      </c>
      <c r="D433" s="131" t="s">
        <v>165</v>
      </c>
      <c r="E433" s="132" t="s">
        <v>682</v>
      </c>
      <c r="F433" s="133" t="s">
        <v>683</v>
      </c>
      <c r="G433" s="134" t="s">
        <v>260</v>
      </c>
      <c r="H433" s="135">
        <v>159.005</v>
      </c>
      <c r="I433" s="136"/>
      <c r="J433" s="137">
        <f>ROUND(I433*H433,2)</f>
        <v>0</v>
      </c>
      <c r="K433" s="133" t="s">
        <v>169</v>
      </c>
      <c r="L433" s="32"/>
      <c r="M433" s="138" t="s">
        <v>19</v>
      </c>
      <c r="N433" s="139" t="s">
        <v>43</v>
      </c>
      <c r="P433" s="140">
        <f>O433*H433</f>
        <v>0</v>
      </c>
      <c r="Q433" s="140">
        <v>7.9369999999999996E-2</v>
      </c>
      <c r="R433" s="140">
        <f>Q433*H433</f>
        <v>12.62022685</v>
      </c>
      <c r="S433" s="140">
        <v>0</v>
      </c>
      <c r="T433" s="141">
        <f>S433*H433</f>
        <v>0</v>
      </c>
      <c r="AR433" s="142" t="s">
        <v>170</v>
      </c>
      <c r="AT433" s="142" t="s">
        <v>165</v>
      </c>
      <c r="AU433" s="142" t="s">
        <v>81</v>
      </c>
      <c r="AY433" s="17" t="s">
        <v>163</v>
      </c>
      <c r="BE433" s="143">
        <f>IF(N433="základní",J433,0)</f>
        <v>0</v>
      </c>
      <c r="BF433" s="143">
        <f>IF(N433="snížená",J433,0)</f>
        <v>0</v>
      </c>
      <c r="BG433" s="143">
        <f>IF(N433="zákl. přenesená",J433,0)</f>
        <v>0</v>
      </c>
      <c r="BH433" s="143">
        <f>IF(N433="sníž. přenesená",J433,0)</f>
        <v>0</v>
      </c>
      <c r="BI433" s="143">
        <f>IF(N433="nulová",J433,0)</f>
        <v>0</v>
      </c>
      <c r="BJ433" s="17" t="s">
        <v>79</v>
      </c>
      <c r="BK433" s="143">
        <f>ROUND(I433*H433,2)</f>
        <v>0</v>
      </c>
      <c r="BL433" s="17" t="s">
        <v>170</v>
      </c>
      <c r="BM433" s="142" t="s">
        <v>684</v>
      </c>
    </row>
    <row r="434" spans="2:65" s="1" customFormat="1" ht="11.25">
      <c r="B434" s="32"/>
      <c r="D434" s="144" t="s">
        <v>172</v>
      </c>
      <c r="F434" s="145" t="s">
        <v>685</v>
      </c>
      <c r="I434" s="146"/>
      <c r="L434" s="32"/>
      <c r="M434" s="147"/>
      <c r="T434" s="53"/>
      <c r="AT434" s="17" t="s">
        <v>172</v>
      </c>
      <c r="AU434" s="17" t="s">
        <v>81</v>
      </c>
    </row>
    <row r="435" spans="2:65" s="1" customFormat="1" ht="29.25">
      <c r="B435" s="32"/>
      <c r="D435" s="148" t="s">
        <v>174</v>
      </c>
      <c r="F435" s="149" t="s">
        <v>686</v>
      </c>
      <c r="I435" s="146"/>
      <c r="L435" s="32"/>
      <c r="M435" s="147"/>
      <c r="T435" s="53"/>
      <c r="AT435" s="17" t="s">
        <v>174</v>
      </c>
      <c r="AU435" s="17" t="s">
        <v>81</v>
      </c>
    </row>
    <row r="436" spans="2:65" s="1" customFormat="1" ht="29.25">
      <c r="B436" s="32"/>
      <c r="D436" s="148" t="s">
        <v>276</v>
      </c>
      <c r="F436" s="149" t="s">
        <v>687</v>
      </c>
      <c r="I436" s="146"/>
      <c r="L436" s="32"/>
      <c r="M436" s="147"/>
      <c r="T436" s="53"/>
      <c r="AT436" s="17" t="s">
        <v>276</v>
      </c>
      <c r="AU436" s="17" t="s">
        <v>81</v>
      </c>
    </row>
    <row r="437" spans="2:65" s="12" customFormat="1" ht="11.25">
      <c r="B437" s="150"/>
      <c r="D437" s="148" t="s">
        <v>188</v>
      </c>
      <c r="E437" s="151" t="s">
        <v>19</v>
      </c>
      <c r="F437" s="152" t="s">
        <v>688</v>
      </c>
      <c r="H437" s="153">
        <v>28.42</v>
      </c>
      <c r="I437" s="154"/>
      <c r="L437" s="150"/>
      <c r="M437" s="155"/>
      <c r="T437" s="156"/>
      <c r="AT437" s="151" t="s">
        <v>188</v>
      </c>
      <c r="AU437" s="151" t="s">
        <v>81</v>
      </c>
      <c r="AV437" s="12" t="s">
        <v>81</v>
      </c>
      <c r="AW437" s="12" t="s">
        <v>34</v>
      </c>
      <c r="AX437" s="12" t="s">
        <v>72</v>
      </c>
      <c r="AY437" s="151" t="s">
        <v>163</v>
      </c>
    </row>
    <row r="438" spans="2:65" s="12" customFormat="1" ht="22.5">
      <c r="B438" s="150"/>
      <c r="D438" s="148" t="s">
        <v>188</v>
      </c>
      <c r="E438" s="151" t="s">
        <v>19</v>
      </c>
      <c r="F438" s="152" t="s">
        <v>689</v>
      </c>
      <c r="H438" s="153">
        <v>108.044</v>
      </c>
      <c r="I438" s="154"/>
      <c r="L438" s="150"/>
      <c r="M438" s="155"/>
      <c r="T438" s="156"/>
      <c r="AT438" s="151" t="s">
        <v>188</v>
      </c>
      <c r="AU438" s="151" t="s">
        <v>81</v>
      </c>
      <c r="AV438" s="12" t="s">
        <v>81</v>
      </c>
      <c r="AW438" s="12" t="s">
        <v>34</v>
      </c>
      <c r="AX438" s="12" t="s">
        <v>72</v>
      </c>
      <c r="AY438" s="151" t="s">
        <v>163</v>
      </c>
    </row>
    <row r="439" spans="2:65" s="12" customFormat="1" ht="11.25">
      <c r="B439" s="150"/>
      <c r="D439" s="148" t="s">
        <v>188</v>
      </c>
      <c r="E439" s="151" t="s">
        <v>19</v>
      </c>
      <c r="F439" s="152" t="s">
        <v>690</v>
      </c>
      <c r="H439" s="153">
        <v>22.541</v>
      </c>
      <c r="I439" s="154"/>
      <c r="L439" s="150"/>
      <c r="M439" s="155"/>
      <c r="T439" s="156"/>
      <c r="AT439" s="151" t="s">
        <v>188</v>
      </c>
      <c r="AU439" s="151" t="s">
        <v>81</v>
      </c>
      <c r="AV439" s="12" t="s">
        <v>81</v>
      </c>
      <c r="AW439" s="12" t="s">
        <v>34</v>
      </c>
      <c r="AX439" s="12" t="s">
        <v>72</v>
      </c>
      <c r="AY439" s="151" t="s">
        <v>163</v>
      </c>
    </row>
    <row r="440" spans="2:65" s="13" customFormat="1" ht="11.25">
      <c r="B440" s="157"/>
      <c r="D440" s="148" t="s">
        <v>188</v>
      </c>
      <c r="E440" s="158" t="s">
        <v>19</v>
      </c>
      <c r="F440" s="159" t="s">
        <v>244</v>
      </c>
      <c r="H440" s="160">
        <v>159.005</v>
      </c>
      <c r="I440" s="161"/>
      <c r="L440" s="157"/>
      <c r="M440" s="162"/>
      <c r="T440" s="163"/>
      <c r="AT440" s="158" t="s">
        <v>188</v>
      </c>
      <c r="AU440" s="158" t="s">
        <v>81</v>
      </c>
      <c r="AV440" s="13" t="s">
        <v>170</v>
      </c>
      <c r="AW440" s="13" t="s">
        <v>34</v>
      </c>
      <c r="AX440" s="13" t="s">
        <v>79</v>
      </c>
      <c r="AY440" s="158" t="s">
        <v>163</v>
      </c>
    </row>
    <row r="441" spans="2:65" s="1" customFormat="1" ht="37.9" customHeight="1">
      <c r="B441" s="32"/>
      <c r="C441" s="131" t="s">
        <v>691</v>
      </c>
      <c r="D441" s="131" t="s">
        <v>165</v>
      </c>
      <c r="E441" s="132" t="s">
        <v>692</v>
      </c>
      <c r="F441" s="133" t="s">
        <v>693</v>
      </c>
      <c r="G441" s="134" t="s">
        <v>260</v>
      </c>
      <c r="H441" s="135">
        <v>955.298</v>
      </c>
      <c r="I441" s="136"/>
      <c r="J441" s="137">
        <f>ROUND(I441*H441,2)</f>
        <v>0</v>
      </c>
      <c r="K441" s="133" t="s">
        <v>169</v>
      </c>
      <c r="L441" s="32"/>
      <c r="M441" s="138" t="s">
        <v>19</v>
      </c>
      <c r="N441" s="139" t="s">
        <v>43</v>
      </c>
      <c r="P441" s="140">
        <f>O441*H441</f>
        <v>0</v>
      </c>
      <c r="Q441" s="140">
        <v>0.11549</v>
      </c>
      <c r="R441" s="140">
        <f>Q441*H441</f>
        <v>110.32736602</v>
      </c>
      <c r="S441" s="140">
        <v>0</v>
      </c>
      <c r="T441" s="141">
        <f>S441*H441</f>
        <v>0</v>
      </c>
      <c r="AR441" s="142" t="s">
        <v>170</v>
      </c>
      <c r="AT441" s="142" t="s">
        <v>165</v>
      </c>
      <c r="AU441" s="142" t="s">
        <v>81</v>
      </c>
      <c r="AY441" s="17" t="s">
        <v>163</v>
      </c>
      <c r="BE441" s="143">
        <f>IF(N441="základní",J441,0)</f>
        <v>0</v>
      </c>
      <c r="BF441" s="143">
        <f>IF(N441="snížená",J441,0)</f>
        <v>0</v>
      </c>
      <c r="BG441" s="143">
        <f>IF(N441="zákl. přenesená",J441,0)</f>
        <v>0</v>
      </c>
      <c r="BH441" s="143">
        <f>IF(N441="sníž. přenesená",J441,0)</f>
        <v>0</v>
      </c>
      <c r="BI441" s="143">
        <f>IF(N441="nulová",J441,0)</f>
        <v>0</v>
      </c>
      <c r="BJ441" s="17" t="s">
        <v>79</v>
      </c>
      <c r="BK441" s="143">
        <f>ROUND(I441*H441,2)</f>
        <v>0</v>
      </c>
      <c r="BL441" s="17" t="s">
        <v>170</v>
      </c>
      <c r="BM441" s="142" t="s">
        <v>694</v>
      </c>
    </row>
    <row r="442" spans="2:65" s="1" customFormat="1" ht="11.25">
      <c r="B442" s="32"/>
      <c r="D442" s="144" t="s">
        <v>172</v>
      </c>
      <c r="F442" s="145" t="s">
        <v>695</v>
      </c>
      <c r="I442" s="146"/>
      <c r="L442" s="32"/>
      <c r="M442" s="147"/>
      <c r="T442" s="53"/>
      <c r="AT442" s="17" t="s">
        <v>172</v>
      </c>
      <c r="AU442" s="17" t="s">
        <v>81</v>
      </c>
    </row>
    <row r="443" spans="2:65" s="1" customFormat="1" ht="29.25">
      <c r="B443" s="32"/>
      <c r="D443" s="148" t="s">
        <v>174</v>
      </c>
      <c r="F443" s="149" t="s">
        <v>686</v>
      </c>
      <c r="I443" s="146"/>
      <c r="L443" s="32"/>
      <c r="M443" s="147"/>
      <c r="T443" s="53"/>
      <c r="AT443" s="17" t="s">
        <v>174</v>
      </c>
      <c r="AU443" s="17" t="s">
        <v>81</v>
      </c>
    </row>
    <row r="444" spans="2:65" s="1" customFormat="1" ht="29.25">
      <c r="B444" s="32"/>
      <c r="D444" s="148" t="s">
        <v>276</v>
      </c>
      <c r="F444" s="149" t="s">
        <v>696</v>
      </c>
      <c r="I444" s="146"/>
      <c r="L444" s="32"/>
      <c r="M444" s="147"/>
      <c r="T444" s="53"/>
      <c r="AT444" s="17" t="s">
        <v>276</v>
      </c>
      <c r="AU444" s="17" t="s">
        <v>81</v>
      </c>
    </row>
    <row r="445" spans="2:65" s="13" customFormat="1" ht="11.25">
      <c r="B445" s="157"/>
      <c r="D445" s="148" t="s">
        <v>188</v>
      </c>
      <c r="E445" s="158" t="s">
        <v>19</v>
      </c>
      <c r="F445" s="159" t="s">
        <v>244</v>
      </c>
      <c r="H445" s="160">
        <v>955.298</v>
      </c>
      <c r="I445" s="161"/>
      <c r="L445" s="157"/>
      <c r="M445" s="162"/>
      <c r="T445" s="163"/>
      <c r="AT445" s="158" t="s">
        <v>188</v>
      </c>
      <c r="AU445" s="158" t="s">
        <v>81</v>
      </c>
      <c r="AV445" s="13" t="s">
        <v>170</v>
      </c>
      <c r="AW445" s="13" t="s">
        <v>34</v>
      </c>
      <c r="AX445" s="13" t="s">
        <v>72</v>
      </c>
      <c r="AY445" s="158" t="s">
        <v>163</v>
      </c>
    </row>
    <row r="446" spans="2:65" s="1" customFormat="1" ht="37.9" customHeight="1">
      <c r="B446" s="32"/>
      <c r="C446" s="131" t="s">
        <v>697</v>
      </c>
      <c r="D446" s="131" t="s">
        <v>165</v>
      </c>
      <c r="E446" s="132" t="s">
        <v>698</v>
      </c>
      <c r="F446" s="133" t="s">
        <v>699</v>
      </c>
      <c r="G446" s="134" t="s">
        <v>260</v>
      </c>
      <c r="H446" s="135">
        <v>108.824</v>
      </c>
      <c r="I446" s="136"/>
      <c r="J446" s="137">
        <f>ROUND(I446*H446,2)</f>
        <v>0</v>
      </c>
      <c r="K446" s="133" t="s">
        <v>169</v>
      </c>
      <c r="L446" s="32"/>
      <c r="M446" s="138" t="s">
        <v>19</v>
      </c>
      <c r="N446" s="139" t="s">
        <v>43</v>
      </c>
      <c r="P446" s="140">
        <f>O446*H446</f>
        <v>0</v>
      </c>
      <c r="Q446" s="140">
        <v>0.10324999999999999</v>
      </c>
      <c r="R446" s="140">
        <f>Q446*H446</f>
        <v>11.236077999999999</v>
      </c>
      <c r="S446" s="140">
        <v>0</v>
      </c>
      <c r="T446" s="141">
        <f>S446*H446</f>
        <v>0</v>
      </c>
      <c r="AR446" s="142" t="s">
        <v>170</v>
      </c>
      <c r="AT446" s="142" t="s">
        <v>165</v>
      </c>
      <c r="AU446" s="142" t="s">
        <v>81</v>
      </c>
      <c r="AY446" s="17" t="s">
        <v>163</v>
      </c>
      <c r="BE446" s="143">
        <f>IF(N446="základní",J446,0)</f>
        <v>0</v>
      </c>
      <c r="BF446" s="143">
        <f>IF(N446="snížená",J446,0)</f>
        <v>0</v>
      </c>
      <c r="BG446" s="143">
        <f>IF(N446="zákl. přenesená",J446,0)</f>
        <v>0</v>
      </c>
      <c r="BH446" s="143">
        <f>IF(N446="sníž. přenesená",J446,0)</f>
        <v>0</v>
      </c>
      <c r="BI446" s="143">
        <f>IF(N446="nulová",J446,0)</f>
        <v>0</v>
      </c>
      <c r="BJ446" s="17" t="s">
        <v>79</v>
      </c>
      <c r="BK446" s="143">
        <f>ROUND(I446*H446,2)</f>
        <v>0</v>
      </c>
      <c r="BL446" s="17" t="s">
        <v>170</v>
      </c>
      <c r="BM446" s="142" t="s">
        <v>700</v>
      </c>
    </row>
    <row r="447" spans="2:65" s="1" customFormat="1" ht="11.25">
      <c r="B447" s="32"/>
      <c r="D447" s="144" t="s">
        <v>172</v>
      </c>
      <c r="F447" s="145" t="s">
        <v>701</v>
      </c>
      <c r="I447" s="146"/>
      <c r="L447" s="32"/>
      <c r="M447" s="147"/>
      <c r="T447" s="53"/>
      <c r="AT447" s="17" t="s">
        <v>172</v>
      </c>
      <c r="AU447" s="17" t="s">
        <v>81</v>
      </c>
    </row>
    <row r="448" spans="2:65" s="1" customFormat="1" ht="29.25">
      <c r="B448" s="32"/>
      <c r="D448" s="148" t="s">
        <v>276</v>
      </c>
      <c r="F448" s="149" t="s">
        <v>702</v>
      </c>
      <c r="I448" s="146"/>
      <c r="L448" s="32"/>
      <c r="M448" s="147"/>
      <c r="T448" s="53"/>
      <c r="AT448" s="17" t="s">
        <v>276</v>
      </c>
      <c r="AU448" s="17" t="s">
        <v>81</v>
      </c>
    </row>
    <row r="449" spans="2:65" s="12" customFormat="1" ht="11.25">
      <c r="B449" s="150"/>
      <c r="D449" s="148" t="s">
        <v>188</v>
      </c>
      <c r="E449" s="151" t="s">
        <v>19</v>
      </c>
      <c r="F449" s="152" t="s">
        <v>703</v>
      </c>
      <c r="H449" s="153">
        <v>108.824</v>
      </c>
      <c r="I449" s="154"/>
      <c r="L449" s="150"/>
      <c r="M449" s="155"/>
      <c r="T449" s="156"/>
      <c r="AT449" s="151" t="s">
        <v>188</v>
      </c>
      <c r="AU449" s="151" t="s">
        <v>81</v>
      </c>
      <c r="AV449" s="12" t="s">
        <v>81</v>
      </c>
      <c r="AW449" s="12" t="s">
        <v>34</v>
      </c>
      <c r="AX449" s="12" t="s">
        <v>79</v>
      </c>
      <c r="AY449" s="151" t="s">
        <v>163</v>
      </c>
    </row>
    <row r="450" spans="2:65" s="11" customFormat="1" ht="22.9" customHeight="1">
      <c r="B450" s="119"/>
      <c r="D450" s="120" t="s">
        <v>71</v>
      </c>
      <c r="E450" s="129" t="s">
        <v>170</v>
      </c>
      <c r="F450" s="129" t="s">
        <v>704</v>
      </c>
      <c r="I450" s="122"/>
      <c r="J450" s="130">
        <f>BK450</f>
        <v>0</v>
      </c>
      <c r="L450" s="119"/>
      <c r="M450" s="124"/>
      <c r="P450" s="125">
        <f>SUM(P451:P557)</f>
        <v>0</v>
      </c>
      <c r="R450" s="125">
        <f>SUM(R451:R557)</f>
        <v>1967.0247187699999</v>
      </c>
      <c r="T450" s="126">
        <f>SUM(T451:T557)</f>
        <v>0</v>
      </c>
      <c r="AR450" s="120" t="s">
        <v>79</v>
      </c>
      <c r="AT450" s="127" t="s">
        <v>71</v>
      </c>
      <c r="AU450" s="127" t="s">
        <v>79</v>
      </c>
      <c r="AY450" s="120" t="s">
        <v>163</v>
      </c>
      <c r="BK450" s="128">
        <f>SUM(BK451:BK557)</f>
        <v>0</v>
      </c>
    </row>
    <row r="451" spans="2:65" s="1" customFormat="1" ht="49.15" customHeight="1">
      <c r="B451" s="32"/>
      <c r="C451" s="131" t="s">
        <v>705</v>
      </c>
      <c r="D451" s="131" t="s">
        <v>165</v>
      </c>
      <c r="E451" s="132" t="s">
        <v>706</v>
      </c>
      <c r="F451" s="133" t="s">
        <v>707</v>
      </c>
      <c r="G451" s="134" t="s">
        <v>185</v>
      </c>
      <c r="H451" s="135">
        <v>563.66099999999994</v>
      </c>
      <c r="I451" s="136"/>
      <c r="J451" s="137">
        <f>ROUND(I451*H451,2)</f>
        <v>0</v>
      </c>
      <c r="K451" s="133" t="s">
        <v>169</v>
      </c>
      <c r="L451" s="32"/>
      <c r="M451" s="138" t="s">
        <v>19</v>
      </c>
      <c r="N451" s="139" t="s">
        <v>43</v>
      </c>
      <c r="P451" s="140">
        <f>O451*H451</f>
        <v>0</v>
      </c>
      <c r="Q451" s="140">
        <v>2.45343</v>
      </c>
      <c r="R451" s="140">
        <f>Q451*H451</f>
        <v>1382.9028072299998</v>
      </c>
      <c r="S451" s="140">
        <v>0</v>
      </c>
      <c r="T451" s="141">
        <f>S451*H451</f>
        <v>0</v>
      </c>
      <c r="AR451" s="142" t="s">
        <v>170</v>
      </c>
      <c r="AT451" s="142" t="s">
        <v>165</v>
      </c>
      <c r="AU451" s="142" t="s">
        <v>81</v>
      </c>
      <c r="AY451" s="17" t="s">
        <v>163</v>
      </c>
      <c r="BE451" s="143">
        <f>IF(N451="základní",J451,0)</f>
        <v>0</v>
      </c>
      <c r="BF451" s="143">
        <f>IF(N451="snížená",J451,0)</f>
        <v>0</v>
      </c>
      <c r="BG451" s="143">
        <f>IF(N451="zákl. přenesená",J451,0)</f>
        <v>0</v>
      </c>
      <c r="BH451" s="143">
        <f>IF(N451="sníž. přenesená",J451,0)</f>
        <v>0</v>
      </c>
      <c r="BI451" s="143">
        <f>IF(N451="nulová",J451,0)</f>
        <v>0</v>
      </c>
      <c r="BJ451" s="17" t="s">
        <v>79</v>
      </c>
      <c r="BK451" s="143">
        <f>ROUND(I451*H451,2)</f>
        <v>0</v>
      </c>
      <c r="BL451" s="17" t="s">
        <v>170</v>
      </c>
      <c r="BM451" s="142" t="s">
        <v>708</v>
      </c>
    </row>
    <row r="452" spans="2:65" s="1" customFormat="1" ht="11.25">
      <c r="B452" s="32"/>
      <c r="D452" s="144" t="s">
        <v>172</v>
      </c>
      <c r="F452" s="145" t="s">
        <v>709</v>
      </c>
      <c r="I452" s="146"/>
      <c r="L452" s="32"/>
      <c r="M452" s="147"/>
      <c r="T452" s="53"/>
      <c r="AT452" s="17" t="s">
        <v>172</v>
      </c>
      <c r="AU452" s="17" t="s">
        <v>81</v>
      </c>
    </row>
    <row r="453" spans="2:65" s="1" customFormat="1" ht="48.75">
      <c r="B453" s="32"/>
      <c r="D453" s="148" t="s">
        <v>174</v>
      </c>
      <c r="F453" s="149" t="s">
        <v>710</v>
      </c>
      <c r="I453" s="146"/>
      <c r="L453" s="32"/>
      <c r="M453" s="147"/>
      <c r="T453" s="53"/>
      <c r="AT453" s="17" t="s">
        <v>174</v>
      </c>
      <c r="AU453" s="17" t="s">
        <v>81</v>
      </c>
    </row>
    <row r="454" spans="2:65" s="12" customFormat="1" ht="22.5">
      <c r="B454" s="150"/>
      <c r="D454" s="148" t="s">
        <v>188</v>
      </c>
      <c r="E454" s="151" t="s">
        <v>19</v>
      </c>
      <c r="F454" s="152" t="s">
        <v>711</v>
      </c>
      <c r="H454" s="153">
        <v>41.915999999999997</v>
      </c>
      <c r="I454" s="154"/>
      <c r="L454" s="150"/>
      <c r="M454" s="155"/>
      <c r="T454" s="156"/>
      <c r="AT454" s="151" t="s">
        <v>188</v>
      </c>
      <c r="AU454" s="151" t="s">
        <v>81</v>
      </c>
      <c r="AV454" s="12" t="s">
        <v>81</v>
      </c>
      <c r="AW454" s="12" t="s">
        <v>34</v>
      </c>
      <c r="AX454" s="12" t="s">
        <v>72</v>
      </c>
      <c r="AY454" s="151" t="s">
        <v>163</v>
      </c>
    </row>
    <row r="455" spans="2:65" s="12" customFormat="1" ht="22.5">
      <c r="B455" s="150"/>
      <c r="D455" s="148" t="s">
        <v>188</v>
      </c>
      <c r="E455" s="151" t="s">
        <v>19</v>
      </c>
      <c r="F455" s="152" t="s">
        <v>712</v>
      </c>
      <c r="H455" s="153">
        <v>161.90899999999999</v>
      </c>
      <c r="I455" s="154"/>
      <c r="L455" s="150"/>
      <c r="M455" s="155"/>
      <c r="T455" s="156"/>
      <c r="AT455" s="151" t="s">
        <v>188</v>
      </c>
      <c r="AU455" s="151" t="s">
        <v>81</v>
      </c>
      <c r="AV455" s="12" t="s">
        <v>81</v>
      </c>
      <c r="AW455" s="12" t="s">
        <v>34</v>
      </c>
      <c r="AX455" s="12" t="s">
        <v>72</v>
      </c>
      <c r="AY455" s="151" t="s">
        <v>163</v>
      </c>
    </row>
    <row r="456" spans="2:65" s="12" customFormat="1" ht="22.5">
      <c r="B456" s="150"/>
      <c r="D456" s="148" t="s">
        <v>188</v>
      </c>
      <c r="E456" s="151" t="s">
        <v>19</v>
      </c>
      <c r="F456" s="152" t="s">
        <v>713</v>
      </c>
      <c r="H456" s="153">
        <v>80.241</v>
      </c>
      <c r="I456" s="154"/>
      <c r="L456" s="150"/>
      <c r="M456" s="155"/>
      <c r="T456" s="156"/>
      <c r="AT456" s="151" t="s">
        <v>188</v>
      </c>
      <c r="AU456" s="151" t="s">
        <v>81</v>
      </c>
      <c r="AV456" s="12" t="s">
        <v>81</v>
      </c>
      <c r="AW456" s="12" t="s">
        <v>34</v>
      </c>
      <c r="AX456" s="12" t="s">
        <v>72</v>
      </c>
      <c r="AY456" s="151" t="s">
        <v>163</v>
      </c>
    </row>
    <row r="457" spans="2:65" s="12" customFormat="1" ht="22.5">
      <c r="B457" s="150"/>
      <c r="D457" s="148" t="s">
        <v>188</v>
      </c>
      <c r="E457" s="151" t="s">
        <v>19</v>
      </c>
      <c r="F457" s="152" t="s">
        <v>714</v>
      </c>
      <c r="H457" s="153">
        <v>10.648999999999999</v>
      </c>
      <c r="I457" s="154"/>
      <c r="L457" s="150"/>
      <c r="M457" s="155"/>
      <c r="T457" s="156"/>
      <c r="AT457" s="151" t="s">
        <v>188</v>
      </c>
      <c r="AU457" s="151" t="s">
        <v>81</v>
      </c>
      <c r="AV457" s="12" t="s">
        <v>81</v>
      </c>
      <c r="AW457" s="12" t="s">
        <v>34</v>
      </c>
      <c r="AX457" s="12" t="s">
        <v>72</v>
      </c>
      <c r="AY457" s="151" t="s">
        <v>163</v>
      </c>
    </row>
    <row r="458" spans="2:65" s="12" customFormat="1" ht="22.5">
      <c r="B458" s="150"/>
      <c r="D458" s="148" t="s">
        <v>188</v>
      </c>
      <c r="E458" s="151" t="s">
        <v>19</v>
      </c>
      <c r="F458" s="152" t="s">
        <v>715</v>
      </c>
      <c r="H458" s="153">
        <v>11.647</v>
      </c>
      <c r="I458" s="154"/>
      <c r="L458" s="150"/>
      <c r="M458" s="155"/>
      <c r="T458" s="156"/>
      <c r="AT458" s="151" t="s">
        <v>188</v>
      </c>
      <c r="AU458" s="151" t="s">
        <v>81</v>
      </c>
      <c r="AV458" s="12" t="s">
        <v>81</v>
      </c>
      <c r="AW458" s="12" t="s">
        <v>34</v>
      </c>
      <c r="AX458" s="12" t="s">
        <v>72</v>
      </c>
      <c r="AY458" s="151" t="s">
        <v>163</v>
      </c>
    </row>
    <row r="459" spans="2:65" s="12" customFormat="1" ht="22.5">
      <c r="B459" s="150"/>
      <c r="D459" s="148" t="s">
        <v>188</v>
      </c>
      <c r="E459" s="151" t="s">
        <v>19</v>
      </c>
      <c r="F459" s="152" t="s">
        <v>716</v>
      </c>
      <c r="H459" s="153">
        <v>8.782</v>
      </c>
      <c r="I459" s="154"/>
      <c r="L459" s="150"/>
      <c r="M459" s="155"/>
      <c r="T459" s="156"/>
      <c r="AT459" s="151" t="s">
        <v>188</v>
      </c>
      <c r="AU459" s="151" t="s">
        <v>81</v>
      </c>
      <c r="AV459" s="12" t="s">
        <v>81</v>
      </c>
      <c r="AW459" s="12" t="s">
        <v>34</v>
      </c>
      <c r="AX459" s="12" t="s">
        <v>72</v>
      </c>
      <c r="AY459" s="151" t="s">
        <v>163</v>
      </c>
    </row>
    <row r="460" spans="2:65" s="12" customFormat="1" ht="22.5">
      <c r="B460" s="150"/>
      <c r="D460" s="148" t="s">
        <v>188</v>
      </c>
      <c r="E460" s="151" t="s">
        <v>19</v>
      </c>
      <c r="F460" s="152" t="s">
        <v>717</v>
      </c>
      <c r="H460" s="153">
        <v>154.09299999999999</v>
      </c>
      <c r="I460" s="154"/>
      <c r="L460" s="150"/>
      <c r="M460" s="155"/>
      <c r="T460" s="156"/>
      <c r="AT460" s="151" t="s">
        <v>188</v>
      </c>
      <c r="AU460" s="151" t="s">
        <v>81</v>
      </c>
      <c r="AV460" s="12" t="s">
        <v>81</v>
      </c>
      <c r="AW460" s="12" t="s">
        <v>34</v>
      </c>
      <c r="AX460" s="12" t="s">
        <v>72</v>
      </c>
      <c r="AY460" s="151" t="s">
        <v>163</v>
      </c>
    </row>
    <row r="461" spans="2:65" s="12" customFormat="1" ht="11.25">
      <c r="B461" s="150"/>
      <c r="D461" s="148" t="s">
        <v>188</v>
      </c>
      <c r="E461" s="151" t="s">
        <v>19</v>
      </c>
      <c r="F461" s="152" t="s">
        <v>718</v>
      </c>
      <c r="H461" s="153">
        <v>74.793000000000006</v>
      </c>
      <c r="I461" s="154"/>
      <c r="L461" s="150"/>
      <c r="M461" s="155"/>
      <c r="T461" s="156"/>
      <c r="AT461" s="151" t="s">
        <v>188</v>
      </c>
      <c r="AU461" s="151" t="s">
        <v>81</v>
      </c>
      <c r="AV461" s="12" t="s">
        <v>81</v>
      </c>
      <c r="AW461" s="12" t="s">
        <v>34</v>
      </c>
      <c r="AX461" s="12" t="s">
        <v>72</v>
      </c>
      <c r="AY461" s="151" t="s">
        <v>163</v>
      </c>
    </row>
    <row r="462" spans="2:65" s="12" customFormat="1" ht="22.5">
      <c r="B462" s="150"/>
      <c r="D462" s="148" t="s">
        <v>188</v>
      </c>
      <c r="E462" s="151" t="s">
        <v>19</v>
      </c>
      <c r="F462" s="152" t="s">
        <v>719</v>
      </c>
      <c r="H462" s="153">
        <v>15.198</v>
      </c>
      <c r="I462" s="154"/>
      <c r="L462" s="150"/>
      <c r="M462" s="155"/>
      <c r="T462" s="156"/>
      <c r="AT462" s="151" t="s">
        <v>188</v>
      </c>
      <c r="AU462" s="151" t="s">
        <v>81</v>
      </c>
      <c r="AV462" s="12" t="s">
        <v>81</v>
      </c>
      <c r="AW462" s="12" t="s">
        <v>34</v>
      </c>
      <c r="AX462" s="12" t="s">
        <v>72</v>
      </c>
      <c r="AY462" s="151" t="s">
        <v>163</v>
      </c>
    </row>
    <row r="463" spans="2:65" s="12" customFormat="1" ht="22.5">
      <c r="B463" s="150"/>
      <c r="D463" s="148" t="s">
        <v>188</v>
      </c>
      <c r="E463" s="151" t="s">
        <v>19</v>
      </c>
      <c r="F463" s="152" t="s">
        <v>720</v>
      </c>
      <c r="H463" s="153">
        <v>4.4329999999999998</v>
      </c>
      <c r="I463" s="154"/>
      <c r="L463" s="150"/>
      <c r="M463" s="155"/>
      <c r="T463" s="156"/>
      <c r="AT463" s="151" t="s">
        <v>188</v>
      </c>
      <c r="AU463" s="151" t="s">
        <v>81</v>
      </c>
      <c r="AV463" s="12" t="s">
        <v>81</v>
      </c>
      <c r="AW463" s="12" t="s">
        <v>34</v>
      </c>
      <c r="AX463" s="12" t="s">
        <v>72</v>
      </c>
      <c r="AY463" s="151" t="s">
        <v>163</v>
      </c>
    </row>
    <row r="464" spans="2:65" s="13" customFormat="1" ht="11.25">
      <c r="B464" s="157"/>
      <c r="D464" s="148" t="s">
        <v>188</v>
      </c>
      <c r="E464" s="158" t="s">
        <v>19</v>
      </c>
      <c r="F464" s="159" t="s">
        <v>244</v>
      </c>
      <c r="H464" s="160">
        <v>563.66099999999994</v>
      </c>
      <c r="I464" s="161"/>
      <c r="L464" s="157"/>
      <c r="M464" s="162"/>
      <c r="T464" s="163"/>
      <c r="AT464" s="158" t="s">
        <v>188</v>
      </c>
      <c r="AU464" s="158" t="s">
        <v>81</v>
      </c>
      <c r="AV464" s="13" t="s">
        <v>170</v>
      </c>
      <c r="AW464" s="13" t="s">
        <v>34</v>
      </c>
      <c r="AX464" s="13" t="s">
        <v>79</v>
      </c>
      <c r="AY464" s="158" t="s">
        <v>163</v>
      </c>
    </row>
    <row r="465" spans="2:65" s="1" customFormat="1" ht="37.9" customHeight="1">
      <c r="B465" s="32"/>
      <c r="C465" s="131" t="s">
        <v>721</v>
      </c>
      <c r="D465" s="131" t="s">
        <v>165</v>
      </c>
      <c r="E465" s="132" t="s">
        <v>722</v>
      </c>
      <c r="F465" s="133" t="s">
        <v>723</v>
      </c>
      <c r="G465" s="134" t="s">
        <v>260</v>
      </c>
      <c r="H465" s="135">
        <v>2694.5010000000002</v>
      </c>
      <c r="I465" s="136"/>
      <c r="J465" s="137">
        <f>ROUND(I465*H465,2)</f>
        <v>0</v>
      </c>
      <c r="K465" s="133" t="s">
        <v>169</v>
      </c>
      <c r="L465" s="32"/>
      <c r="M465" s="138" t="s">
        <v>19</v>
      </c>
      <c r="N465" s="139" t="s">
        <v>43</v>
      </c>
      <c r="P465" s="140">
        <f>O465*H465</f>
        <v>0</v>
      </c>
      <c r="Q465" s="140">
        <v>5.3299999999999997E-3</v>
      </c>
      <c r="R465" s="140">
        <f>Q465*H465</f>
        <v>14.36169033</v>
      </c>
      <c r="S465" s="140">
        <v>0</v>
      </c>
      <c r="T465" s="141">
        <f>S465*H465</f>
        <v>0</v>
      </c>
      <c r="AR465" s="142" t="s">
        <v>170</v>
      </c>
      <c r="AT465" s="142" t="s">
        <v>165</v>
      </c>
      <c r="AU465" s="142" t="s">
        <v>81</v>
      </c>
      <c r="AY465" s="17" t="s">
        <v>163</v>
      </c>
      <c r="BE465" s="143">
        <f>IF(N465="základní",J465,0)</f>
        <v>0</v>
      </c>
      <c r="BF465" s="143">
        <f>IF(N465="snížená",J465,0)</f>
        <v>0</v>
      </c>
      <c r="BG465" s="143">
        <f>IF(N465="zákl. přenesená",J465,0)</f>
        <v>0</v>
      </c>
      <c r="BH465" s="143">
        <f>IF(N465="sníž. přenesená",J465,0)</f>
        <v>0</v>
      </c>
      <c r="BI465" s="143">
        <f>IF(N465="nulová",J465,0)</f>
        <v>0</v>
      </c>
      <c r="BJ465" s="17" t="s">
        <v>79</v>
      </c>
      <c r="BK465" s="143">
        <f>ROUND(I465*H465,2)</f>
        <v>0</v>
      </c>
      <c r="BL465" s="17" t="s">
        <v>170</v>
      </c>
      <c r="BM465" s="142" t="s">
        <v>724</v>
      </c>
    </row>
    <row r="466" spans="2:65" s="1" customFormat="1" ht="11.25">
      <c r="B466" s="32"/>
      <c r="D466" s="144" t="s">
        <v>172</v>
      </c>
      <c r="F466" s="145" t="s">
        <v>725</v>
      </c>
      <c r="I466" s="146"/>
      <c r="L466" s="32"/>
      <c r="M466" s="147"/>
      <c r="T466" s="53"/>
      <c r="AT466" s="17" t="s">
        <v>172</v>
      </c>
      <c r="AU466" s="17" t="s">
        <v>81</v>
      </c>
    </row>
    <row r="467" spans="2:65" s="1" customFormat="1" ht="243.75">
      <c r="B467" s="32"/>
      <c r="D467" s="148" t="s">
        <v>174</v>
      </c>
      <c r="F467" s="149" t="s">
        <v>726</v>
      </c>
      <c r="I467" s="146"/>
      <c r="L467" s="32"/>
      <c r="M467" s="147"/>
      <c r="T467" s="53"/>
      <c r="AT467" s="17" t="s">
        <v>174</v>
      </c>
      <c r="AU467" s="17" t="s">
        <v>81</v>
      </c>
    </row>
    <row r="468" spans="2:65" s="12" customFormat="1" ht="11.25">
      <c r="B468" s="150"/>
      <c r="D468" s="148" t="s">
        <v>188</v>
      </c>
      <c r="E468" s="151" t="s">
        <v>19</v>
      </c>
      <c r="F468" s="152" t="s">
        <v>727</v>
      </c>
      <c r="H468" s="153">
        <v>199.25</v>
      </c>
      <c r="I468" s="154"/>
      <c r="L468" s="150"/>
      <c r="M468" s="155"/>
      <c r="T468" s="156"/>
      <c r="AT468" s="151" t="s">
        <v>188</v>
      </c>
      <c r="AU468" s="151" t="s">
        <v>81</v>
      </c>
      <c r="AV468" s="12" t="s">
        <v>81</v>
      </c>
      <c r="AW468" s="12" t="s">
        <v>34</v>
      </c>
      <c r="AX468" s="12" t="s">
        <v>72</v>
      </c>
      <c r="AY468" s="151" t="s">
        <v>163</v>
      </c>
    </row>
    <row r="469" spans="2:65" s="12" customFormat="1" ht="22.5">
      <c r="B469" s="150"/>
      <c r="D469" s="148" t="s">
        <v>188</v>
      </c>
      <c r="E469" s="151" t="s">
        <v>19</v>
      </c>
      <c r="F469" s="152" t="s">
        <v>728</v>
      </c>
      <c r="H469" s="153">
        <v>803.12</v>
      </c>
      <c r="I469" s="154"/>
      <c r="L469" s="150"/>
      <c r="M469" s="155"/>
      <c r="T469" s="156"/>
      <c r="AT469" s="151" t="s">
        <v>188</v>
      </c>
      <c r="AU469" s="151" t="s">
        <v>81</v>
      </c>
      <c r="AV469" s="12" t="s">
        <v>81</v>
      </c>
      <c r="AW469" s="12" t="s">
        <v>34</v>
      </c>
      <c r="AX469" s="12" t="s">
        <v>72</v>
      </c>
      <c r="AY469" s="151" t="s">
        <v>163</v>
      </c>
    </row>
    <row r="470" spans="2:65" s="12" customFormat="1" ht="11.25">
      <c r="B470" s="150"/>
      <c r="D470" s="148" t="s">
        <v>188</v>
      </c>
      <c r="E470" s="151" t="s">
        <v>19</v>
      </c>
      <c r="F470" s="152" t="s">
        <v>729</v>
      </c>
      <c r="H470" s="153">
        <v>866.07</v>
      </c>
      <c r="I470" s="154"/>
      <c r="L470" s="150"/>
      <c r="M470" s="155"/>
      <c r="T470" s="156"/>
      <c r="AT470" s="151" t="s">
        <v>188</v>
      </c>
      <c r="AU470" s="151" t="s">
        <v>81</v>
      </c>
      <c r="AV470" s="12" t="s">
        <v>81</v>
      </c>
      <c r="AW470" s="12" t="s">
        <v>34</v>
      </c>
      <c r="AX470" s="12" t="s">
        <v>72</v>
      </c>
      <c r="AY470" s="151" t="s">
        <v>163</v>
      </c>
    </row>
    <row r="471" spans="2:65" s="12" customFormat="1" ht="22.5">
      <c r="B471" s="150"/>
      <c r="D471" s="148" t="s">
        <v>188</v>
      </c>
      <c r="E471" s="151" t="s">
        <v>19</v>
      </c>
      <c r="F471" s="152" t="s">
        <v>730</v>
      </c>
      <c r="H471" s="153">
        <v>295.33499999999998</v>
      </c>
      <c r="I471" s="154"/>
      <c r="L471" s="150"/>
      <c r="M471" s="155"/>
      <c r="T471" s="156"/>
      <c r="AT471" s="151" t="s">
        <v>188</v>
      </c>
      <c r="AU471" s="151" t="s">
        <v>81</v>
      </c>
      <c r="AV471" s="12" t="s">
        <v>81</v>
      </c>
      <c r="AW471" s="12" t="s">
        <v>34</v>
      </c>
      <c r="AX471" s="12" t="s">
        <v>72</v>
      </c>
      <c r="AY471" s="151" t="s">
        <v>163</v>
      </c>
    </row>
    <row r="472" spans="2:65" s="12" customFormat="1" ht="22.5">
      <c r="B472" s="150"/>
      <c r="D472" s="148" t="s">
        <v>188</v>
      </c>
      <c r="E472" s="151" t="s">
        <v>19</v>
      </c>
      <c r="F472" s="152" t="s">
        <v>731</v>
      </c>
      <c r="H472" s="153">
        <v>53.033999999999999</v>
      </c>
      <c r="I472" s="154"/>
      <c r="L472" s="150"/>
      <c r="M472" s="155"/>
      <c r="T472" s="156"/>
      <c r="AT472" s="151" t="s">
        <v>188</v>
      </c>
      <c r="AU472" s="151" t="s">
        <v>81</v>
      </c>
      <c r="AV472" s="12" t="s">
        <v>81</v>
      </c>
      <c r="AW472" s="12" t="s">
        <v>34</v>
      </c>
      <c r="AX472" s="12" t="s">
        <v>72</v>
      </c>
      <c r="AY472" s="151" t="s">
        <v>163</v>
      </c>
    </row>
    <row r="473" spans="2:65" s="12" customFormat="1" ht="11.25">
      <c r="B473" s="150"/>
      <c r="D473" s="148" t="s">
        <v>188</v>
      </c>
      <c r="E473" s="151" t="s">
        <v>19</v>
      </c>
      <c r="F473" s="152" t="s">
        <v>732</v>
      </c>
      <c r="H473" s="153">
        <v>18.823</v>
      </c>
      <c r="I473" s="154"/>
      <c r="L473" s="150"/>
      <c r="M473" s="155"/>
      <c r="T473" s="156"/>
      <c r="AT473" s="151" t="s">
        <v>188</v>
      </c>
      <c r="AU473" s="151" t="s">
        <v>81</v>
      </c>
      <c r="AV473" s="12" t="s">
        <v>81</v>
      </c>
      <c r="AW473" s="12" t="s">
        <v>34</v>
      </c>
      <c r="AX473" s="12" t="s">
        <v>72</v>
      </c>
      <c r="AY473" s="151" t="s">
        <v>163</v>
      </c>
    </row>
    <row r="474" spans="2:65" s="12" customFormat="1" ht="22.5">
      <c r="B474" s="150"/>
      <c r="D474" s="148" t="s">
        <v>188</v>
      </c>
      <c r="E474" s="151" t="s">
        <v>19</v>
      </c>
      <c r="F474" s="152" t="s">
        <v>733</v>
      </c>
      <c r="H474" s="153">
        <v>109.71</v>
      </c>
      <c r="I474" s="154"/>
      <c r="L474" s="150"/>
      <c r="M474" s="155"/>
      <c r="T474" s="156"/>
      <c r="AT474" s="151" t="s">
        <v>188</v>
      </c>
      <c r="AU474" s="151" t="s">
        <v>81</v>
      </c>
      <c r="AV474" s="12" t="s">
        <v>81</v>
      </c>
      <c r="AW474" s="12" t="s">
        <v>34</v>
      </c>
      <c r="AX474" s="12" t="s">
        <v>72</v>
      </c>
      <c r="AY474" s="151" t="s">
        <v>163</v>
      </c>
    </row>
    <row r="475" spans="2:65" s="12" customFormat="1" ht="22.5">
      <c r="B475" s="150"/>
      <c r="D475" s="148" t="s">
        <v>188</v>
      </c>
      <c r="E475" s="151" t="s">
        <v>19</v>
      </c>
      <c r="F475" s="152" t="s">
        <v>734</v>
      </c>
      <c r="H475" s="153">
        <v>217.46299999999999</v>
      </c>
      <c r="I475" s="154"/>
      <c r="L475" s="150"/>
      <c r="M475" s="155"/>
      <c r="T475" s="156"/>
      <c r="AT475" s="151" t="s">
        <v>188</v>
      </c>
      <c r="AU475" s="151" t="s">
        <v>81</v>
      </c>
      <c r="AV475" s="12" t="s">
        <v>81</v>
      </c>
      <c r="AW475" s="12" t="s">
        <v>34</v>
      </c>
      <c r="AX475" s="12" t="s">
        <v>72</v>
      </c>
      <c r="AY475" s="151" t="s">
        <v>163</v>
      </c>
    </row>
    <row r="476" spans="2:65" s="12" customFormat="1" ht="22.5">
      <c r="B476" s="150"/>
      <c r="D476" s="148" t="s">
        <v>188</v>
      </c>
      <c r="E476" s="151" t="s">
        <v>19</v>
      </c>
      <c r="F476" s="152" t="s">
        <v>735</v>
      </c>
      <c r="H476" s="153">
        <v>35.374000000000002</v>
      </c>
      <c r="I476" s="154"/>
      <c r="L476" s="150"/>
      <c r="M476" s="155"/>
      <c r="T476" s="156"/>
      <c r="AT476" s="151" t="s">
        <v>188</v>
      </c>
      <c r="AU476" s="151" t="s">
        <v>81</v>
      </c>
      <c r="AV476" s="12" t="s">
        <v>81</v>
      </c>
      <c r="AW476" s="12" t="s">
        <v>34</v>
      </c>
      <c r="AX476" s="12" t="s">
        <v>72</v>
      </c>
      <c r="AY476" s="151" t="s">
        <v>163</v>
      </c>
    </row>
    <row r="477" spans="2:65" s="12" customFormat="1" ht="22.5">
      <c r="B477" s="150"/>
      <c r="D477" s="148" t="s">
        <v>188</v>
      </c>
      <c r="E477" s="151" t="s">
        <v>19</v>
      </c>
      <c r="F477" s="152" t="s">
        <v>736</v>
      </c>
      <c r="H477" s="153">
        <v>91.57</v>
      </c>
      <c r="I477" s="154"/>
      <c r="L477" s="150"/>
      <c r="M477" s="155"/>
      <c r="T477" s="156"/>
      <c r="AT477" s="151" t="s">
        <v>188</v>
      </c>
      <c r="AU477" s="151" t="s">
        <v>81</v>
      </c>
      <c r="AV477" s="12" t="s">
        <v>81</v>
      </c>
      <c r="AW477" s="12" t="s">
        <v>34</v>
      </c>
      <c r="AX477" s="12" t="s">
        <v>72</v>
      </c>
      <c r="AY477" s="151" t="s">
        <v>163</v>
      </c>
    </row>
    <row r="478" spans="2:65" s="12" customFormat="1" ht="11.25">
      <c r="B478" s="150"/>
      <c r="D478" s="148" t="s">
        <v>188</v>
      </c>
      <c r="E478" s="151" t="s">
        <v>19</v>
      </c>
      <c r="F478" s="152" t="s">
        <v>737</v>
      </c>
      <c r="H478" s="153">
        <v>4.7519999999999998</v>
      </c>
      <c r="I478" s="154"/>
      <c r="L478" s="150"/>
      <c r="M478" s="155"/>
      <c r="T478" s="156"/>
      <c r="AT478" s="151" t="s">
        <v>188</v>
      </c>
      <c r="AU478" s="151" t="s">
        <v>81</v>
      </c>
      <c r="AV478" s="12" t="s">
        <v>81</v>
      </c>
      <c r="AW478" s="12" t="s">
        <v>34</v>
      </c>
      <c r="AX478" s="12" t="s">
        <v>72</v>
      </c>
      <c r="AY478" s="151" t="s">
        <v>163</v>
      </c>
    </row>
    <row r="479" spans="2:65" s="13" customFormat="1" ht="11.25">
      <c r="B479" s="157"/>
      <c r="D479" s="148" t="s">
        <v>188</v>
      </c>
      <c r="E479" s="158" t="s">
        <v>19</v>
      </c>
      <c r="F479" s="159" t="s">
        <v>244</v>
      </c>
      <c r="H479" s="160">
        <v>2694.5010000000002</v>
      </c>
      <c r="I479" s="161"/>
      <c r="L479" s="157"/>
      <c r="M479" s="162"/>
      <c r="T479" s="163"/>
      <c r="AT479" s="158" t="s">
        <v>188</v>
      </c>
      <c r="AU479" s="158" t="s">
        <v>81</v>
      </c>
      <c r="AV479" s="13" t="s">
        <v>170</v>
      </c>
      <c r="AW479" s="13" t="s">
        <v>34</v>
      </c>
      <c r="AX479" s="13" t="s">
        <v>79</v>
      </c>
      <c r="AY479" s="158" t="s">
        <v>163</v>
      </c>
    </row>
    <row r="480" spans="2:65" s="1" customFormat="1" ht="37.9" customHeight="1">
      <c r="B480" s="32"/>
      <c r="C480" s="131" t="s">
        <v>738</v>
      </c>
      <c r="D480" s="131" t="s">
        <v>165</v>
      </c>
      <c r="E480" s="132" t="s">
        <v>739</v>
      </c>
      <c r="F480" s="133" t="s">
        <v>740</v>
      </c>
      <c r="G480" s="134" t="s">
        <v>260</v>
      </c>
      <c r="H480" s="135">
        <v>2694.5010000000002</v>
      </c>
      <c r="I480" s="136"/>
      <c r="J480" s="137">
        <f>ROUND(I480*H480,2)</f>
        <v>0</v>
      </c>
      <c r="K480" s="133" t="s">
        <v>169</v>
      </c>
      <c r="L480" s="32"/>
      <c r="M480" s="138" t="s">
        <v>19</v>
      </c>
      <c r="N480" s="139" t="s">
        <v>43</v>
      </c>
      <c r="P480" s="140">
        <f>O480*H480</f>
        <v>0</v>
      </c>
      <c r="Q480" s="140">
        <v>0</v>
      </c>
      <c r="R480" s="140">
        <f>Q480*H480</f>
        <v>0</v>
      </c>
      <c r="S480" s="140">
        <v>0</v>
      </c>
      <c r="T480" s="141">
        <f>S480*H480</f>
        <v>0</v>
      </c>
      <c r="AR480" s="142" t="s">
        <v>170</v>
      </c>
      <c r="AT480" s="142" t="s">
        <v>165</v>
      </c>
      <c r="AU480" s="142" t="s">
        <v>81</v>
      </c>
      <c r="AY480" s="17" t="s">
        <v>163</v>
      </c>
      <c r="BE480" s="143">
        <f>IF(N480="základní",J480,0)</f>
        <v>0</v>
      </c>
      <c r="BF480" s="143">
        <f>IF(N480="snížená",J480,0)</f>
        <v>0</v>
      </c>
      <c r="BG480" s="143">
        <f>IF(N480="zákl. přenesená",J480,0)</f>
        <v>0</v>
      </c>
      <c r="BH480" s="143">
        <f>IF(N480="sníž. přenesená",J480,0)</f>
        <v>0</v>
      </c>
      <c r="BI480" s="143">
        <f>IF(N480="nulová",J480,0)</f>
        <v>0</v>
      </c>
      <c r="BJ480" s="17" t="s">
        <v>79</v>
      </c>
      <c r="BK480" s="143">
        <f>ROUND(I480*H480,2)</f>
        <v>0</v>
      </c>
      <c r="BL480" s="17" t="s">
        <v>170</v>
      </c>
      <c r="BM480" s="142" t="s">
        <v>741</v>
      </c>
    </row>
    <row r="481" spans="2:65" s="1" customFormat="1" ht="11.25">
      <c r="B481" s="32"/>
      <c r="D481" s="144" t="s">
        <v>172</v>
      </c>
      <c r="F481" s="145" t="s">
        <v>742</v>
      </c>
      <c r="I481" s="146"/>
      <c r="L481" s="32"/>
      <c r="M481" s="147"/>
      <c r="T481" s="53"/>
      <c r="AT481" s="17" t="s">
        <v>172</v>
      </c>
      <c r="AU481" s="17" t="s">
        <v>81</v>
      </c>
    </row>
    <row r="482" spans="2:65" s="1" customFormat="1" ht="243.75">
      <c r="B482" s="32"/>
      <c r="D482" s="148" t="s">
        <v>174</v>
      </c>
      <c r="F482" s="149" t="s">
        <v>726</v>
      </c>
      <c r="I482" s="146"/>
      <c r="L482" s="32"/>
      <c r="M482" s="147"/>
      <c r="T482" s="53"/>
      <c r="AT482" s="17" t="s">
        <v>174</v>
      </c>
      <c r="AU482" s="17" t="s">
        <v>81</v>
      </c>
    </row>
    <row r="483" spans="2:65" s="12" customFormat="1" ht="11.25">
      <c r="B483" s="150"/>
      <c r="D483" s="148" t="s">
        <v>188</v>
      </c>
      <c r="E483" s="151" t="s">
        <v>19</v>
      </c>
      <c r="F483" s="152" t="s">
        <v>727</v>
      </c>
      <c r="H483" s="153">
        <v>199.25</v>
      </c>
      <c r="I483" s="154"/>
      <c r="L483" s="150"/>
      <c r="M483" s="155"/>
      <c r="T483" s="156"/>
      <c r="AT483" s="151" t="s">
        <v>188</v>
      </c>
      <c r="AU483" s="151" t="s">
        <v>81</v>
      </c>
      <c r="AV483" s="12" t="s">
        <v>81</v>
      </c>
      <c r="AW483" s="12" t="s">
        <v>34</v>
      </c>
      <c r="AX483" s="12" t="s">
        <v>72</v>
      </c>
      <c r="AY483" s="151" t="s">
        <v>163</v>
      </c>
    </row>
    <row r="484" spans="2:65" s="12" customFormat="1" ht="22.5">
      <c r="B484" s="150"/>
      <c r="D484" s="148" t="s">
        <v>188</v>
      </c>
      <c r="E484" s="151" t="s">
        <v>19</v>
      </c>
      <c r="F484" s="152" t="s">
        <v>728</v>
      </c>
      <c r="H484" s="153">
        <v>803.12</v>
      </c>
      <c r="I484" s="154"/>
      <c r="L484" s="150"/>
      <c r="M484" s="155"/>
      <c r="T484" s="156"/>
      <c r="AT484" s="151" t="s">
        <v>188</v>
      </c>
      <c r="AU484" s="151" t="s">
        <v>81</v>
      </c>
      <c r="AV484" s="12" t="s">
        <v>81</v>
      </c>
      <c r="AW484" s="12" t="s">
        <v>34</v>
      </c>
      <c r="AX484" s="12" t="s">
        <v>72</v>
      </c>
      <c r="AY484" s="151" t="s">
        <v>163</v>
      </c>
    </row>
    <row r="485" spans="2:65" s="12" customFormat="1" ht="11.25">
      <c r="B485" s="150"/>
      <c r="D485" s="148" t="s">
        <v>188</v>
      </c>
      <c r="E485" s="151" t="s">
        <v>19</v>
      </c>
      <c r="F485" s="152" t="s">
        <v>729</v>
      </c>
      <c r="H485" s="153">
        <v>866.07</v>
      </c>
      <c r="I485" s="154"/>
      <c r="L485" s="150"/>
      <c r="M485" s="155"/>
      <c r="T485" s="156"/>
      <c r="AT485" s="151" t="s">
        <v>188</v>
      </c>
      <c r="AU485" s="151" t="s">
        <v>81</v>
      </c>
      <c r="AV485" s="12" t="s">
        <v>81</v>
      </c>
      <c r="AW485" s="12" t="s">
        <v>34</v>
      </c>
      <c r="AX485" s="12" t="s">
        <v>72</v>
      </c>
      <c r="AY485" s="151" t="s">
        <v>163</v>
      </c>
    </row>
    <row r="486" spans="2:65" s="12" customFormat="1" ht="22.5">
      <c r="B486" s="150"/>
      <c r="D486" s="148" t="s">
        <v>188</v>
      </c>
      <c r="E486" s="151" t="s">
        <v>19</v>
      </c>
      <c r="F486" s="152" t="s">
        <v>730</v>
      </c>
      <c r="H486" s="153">
        <v>295.33499999999998</v>
      </c>
      <c r="I486" s="154"/>
      <c r="L486" s="150"/>
      <c r="M486" s="155"/>
      <c r="T486" s="156"/>
      <c r="AT486" s="151" t="s">
        <v>188</v>
      </c>
      <c r="AU486" s="151" t="s">
        <v>81</v>
      </c>
      <c r="AV486" s="12" t="s">
        <v>81</v>
      </c>
      <c r="AW486" s="12" t="s">
        <v>34</v>
      </c>
      <c r="AX486" s="12" t="s">
        <v>72</v>
      </c>
      <c r="AY486" s="151" t="s">
        <v>163</v>
      </c>
    </row>
    <row r="487" spans="2:65" s="12" customFormat="1" ht="22.5">
      <c r="B487" s="150"/>
      <c r="D487" s="148" t="s">
        <v>188</v>
      </c>
      <c r="E487" s="151" t="s">
        <v>19</v>
      </c>
      <c r="F487" s="152" t="s">
        <v>731</v>
      </c>
      <c r="H487" s="153">
        <v>53.033999999999999</v>
      </c>
      <c r="I487" s="154"/>
      <c r="L487" s="150"/>
      <c r="M487" s="155"/>
      <c r="T487" s="156"/>
      <c r="AT487" s="151" t="s">
        <v>188</v>
      </c>
      <c r="AU487" s="151" t="s">
        <v>81</v>
      </c>
      <c r="AV487" s="12" t="s">
        <v>81</v>
      </c>
      <c r="AW487" s="12" t="s">
        <v>34</v>
      </c>
      <c r="AX487" s="12" t="s">
        <v>72</v>
      </c>
      <c r="AY487" s="151" t="s">
        <v>163</v>
      </c>
    </row>
    <row r="488" spans="2:65" s="12" customFormat="1" ht="11.25">
      <c r="B488" s="150"/>
      <c r="D488" s="148" t="s">
        <v>188</v>
      </c>
      <c r="E488" s="151" t="s">
        <v>19</v>
      </c>
      <c r="F488" s="152" t="s">
        <v>732</v>
      </c>
      <c r="H488" s="153">
        <v>18.823</v>
      </c>
      <c r="I488" s="154"/>
      <c r="L488" s="150"/>
      <c r="M488" s="155"/>
      <c r="T488" s="156"/>
      <c r="AT488" s="151" t="s">
        <v>188</v>
      </c>
      <c r="AU488" s="151" t="s">
        <v>81</v>
      </c>
      <c r="AV488" s="12" t="s">
        <v>81</v>
      </c>
      <c r="AW488" s="12" t="s">
        <v>34</v>
      </c>
      <c r="AX488" s="12" t="s">
        <v>72</v>
      </c>
      <c r="AY488" s="151" t="s">
        <v>163</v>
      </c>
    </row>
    <row r="489" spans="2:65" s="12" customFormat="1" ht="22.5">
      <c r="B489" s="150"/>
      <c r="D489" s="148" t="s">
        <v>188</v>
      </c>
      <c r="E489" s="151" t="s">
        <v>19</v>
      </c>
      <c r="F489" s="152" t="s">
        <v>733</v>
      </c>
      <c r="H489" s="153">
        <v>109.71</v>
      </c>
      <c r="I489" s="154"/>
      <c r="L489" s="150"/>
      <c r="M489" s="155"/>
      <c r="T489" s="156"/>
      <c r="AT489" s="151" t="s">
        <v>188</v>
      </c>
      <c r="AU489" s="151" t="s">
        <v>81</v>
      </c>
      <c r="AV489" s="12" t="s">
        <v>81</v>
      </c>
      <c r="AW489" s="12" t="s">
        <v>34</v>
      </c>
      <c r="AX489" s="12" t="s">
        <v>72</v>
      </c>
      <c r="AY489" s="151" t="s">
        <v>163</v>
      </c>
    </row>
    <row r="490" spans="2:65" s="12" customFormat="1" ht="22.5">
      <c r="B490" s="150"/>
      <c r="D490" s="148" t="s">
        <v>188</v>
      </c>
      <c r="E490" s="151" t="s">
        <v>19</v>
      </c>
      <c r="F490" s="152" t="s">
        <v>734</v>
      </c>
      <c r="H490" s="153">
        <v>217.46299999999999</v>
      </c>
      <c r="I490" s="154"/>
      <c r="L490" s="150"/>
      <c r="M490" s="155"/>
      <c r="T490" s="156"/>
      <c r="AT490" s="151" t="s">
        <v>188</v>
      </c>
      <c r="AU490" s="151" t="s">
        <v>81</v>
      </c>
      <c r="AV490" s="12" t="s">
        <v>81</v>
      </c>
      <c r="AW490" s="12" t="s">
        <v>34</v>
      </c>
      <c r="AX490" s="12" t="s">
        <v>72</v>
      </c>
      <c r="AY490" s="151" t="s">
        <v>163</v>
      </c>
    </row>
    <row r="491" spans="2:65" s="12" customFormat="1" ht="22.5">
      <c r="B491" s="150"/>
      <c r="D491" s="148" t="s">
        <v>188</v>
      </c>
      <c r="E491" s="151" t="s">
        <v>19</v>
      </c>
      <c r="F491" s="152" t="s">
        <v>735</v>
      </c>
      <c r="H491" s="153">
        <v>35.374000000000002</v>
      </c>
      <c r="I491" s="154"/>
      <c r="L491" s="150"/>
      <c r="M491" s="155"/>
      <c r="T491" s="156"/>
      <c r="AT491" s="151" t="s">
        <v>188</v>
      </c>
      <c r="AU491" s="151" t="s">
        <v>81</v>
      </c>
      <c r="AV491" s="12" t="s">
        <v>81</v>
      </c>
      <c r="AW491" s="12" t="s">
        <v>34</v>
      </c>
      <c r="AX491" s="12" t="s">
        <v>72</v>
      </c>
      <c r="AY491" s="151" t="s">
        <v>163</v>
      </c>
    </row>
    <row r="492" spans="2:65" s="12" customFormat="1" ht="22.5">
      <c r="B492" s="150"/>
      <c r="D492" s="148" t="s">
        <v>188</v>
      </c>
      <c r="E492" s="151" t="s">
        <v>19</v>
      </c>
      <c r="F492" s="152" t="s">
        <v>736</v>
      </c>
      <c r="H492" s="153">
        <v>91.57</v>
      </c>
      <c r="I492" s="154"/>
      <c r="L492" s="150"/>
      <c r="M492" s="155"/>
      <c r="T492" s="156"/>
      <c r="AT492" s="151" t="s">
        <v>188</v>
      </c>
      <c r="AU492" s="151" t="s">
        <v>81</v>
      </c>
      <c r="AV492" s="12" t="s">
        <v>81</v>
      </c>
      <c r="AW492" s="12" t="s">
        <v>34</v>
      </c>
      <c r="AX492" s="12" t="s">
        <v>72</v>
      </c>
      <c r="AY492" s="151" t="s">
        <v>163</v>
      </c>
    </row>
    <row r="493" spans="2:65" s="12" customFormat="1" ht="11.25">
      <c r="B493" s="150"/>
      <c r="D493" s="148" t="s">
        <v>188</v>
      </c>
      <c r="E493" s="151" t="s">
        <v>19</v>
      </c>
      <c r="F493" s="152" t="s">
        <v>737</v>
      </c>
      <c r="H493" s="153">
        <v>4.7519999999999998</v>
      </c>
      <c r="I493" s="154"/>
      <c r="L493" s="150"/>
      <c r="M493" s="155"/>
      <c r="T493" s="156"/>
      <c r="AT493" s="151" t="s">
        <v>188</v>
      </c>
      <c r="AU493" s="151" t="s">
        <v>81</v>
      </c>
      <c r="AV493" s="12" t="s">
        <v>81</v>
      </c>
      <c r="AW493" s="12" t="s">
        <v>34</v>
      </c>
      <c r="AX493" s="12" t="s">
        <v>72</v>
      </c>
      <c r="AY493" s="151" t="s">
        <v>163</v>
      </c>
    </row>
    <row r="494" spans="2:65" s="13" customFormat="1" ht="11.25">
      <c r="B494" s="157"/>
      <c r="D494" s="148" t="s">
        <v>188</v>
      </c>
      <c r="E494" s="158" t="s">
        <v>19</v>
      </c>
      <c r="F494" s="159" t="s">
        <v>244</v>
      </c>
      <c r="H494" s="160">
        <v>2694.5010000000002</v>
      </c>
      <c r="I494" s="161"/>
      <c r="L494" s="157"/>
      <c r="M494" s="162"/>
      <c r="T494" s="163"/>
      <c r="AT494" s="158" t="s">
        <v>188</v>
      </c>
      <c r="AU494" s="158" t="s">
        <v>81</v>
      </c>
      <c r="AV494" s="13" t="s">
        <v>170</v>
      </c>
      <c r="AW494" s="13" t="s">
        <v>34</v>
      </c>
      <c r="AX494" s="13" t="s">
        <v>79</v>
      </c>
      <c r="AY494" s="158" t="s">
        <v>163</v>
      </c>
    </row>
    <row r="495" spans="2:65" s="1" customFormat="1" ht="37.9" customHeight="1">
      <c r="B495" s="32"/>
      <c r="C495" s="131" t="s">
        <v>743</v>
      </c>
      <c r="D495" s="131" t="s">
        <v>165</v>
      </c>
      <c r="E495" s="132" t="s">
        <v>744</v>
      </c>
      <c r="F495" s="133" t="s">
        <v>745</v>
      </c>
      <c r="G495" s="134" t="s">
        <v>260</v>
      </c>
      <c r="H495" s="135">
        <v>2694.5010000000002</v>
      </c>
      <c r="I495" s="136"/>
      <c r="J495" s="137">
        <f>ROUND(I495*H495,2)</f>
        <v>0</v>
      </c>
      <c r="K495" s="133" t="s">
        <v>169</v>
      </c>
      <c r="L495" s="32"/>
      <c r="M495" s="138" t="s">
        <v>19</v>
      </c>
      <c r="N495" s="139" t="s">
        <v>43</v>
      </c>
      <c r="P495" s="140">
        <f>O495*H495</f>
        <v>0</v>
      </c>
      <c r="Q495" s="140">
        <v>8.8000000000000003E-4</v>
      </c>
      <c r="R495" s="140">
        <f>Q495*H495</f>
        <v>2.3711608800000001</v>
      </c>
      <c r="S495" s="140">
        <v>0</v>
      </c>
      <c r="T495" s="141">
        <f>S495*H495</f>
        <v>0</v>
      </c>
      <c r="AR495" s="142" t="s">
        <v>170</v>
      </c>
      <c r="AT495" s="142" t="s">
        <v>165</v>
      </c>
      <c r="AU495" s="142" t="s">
        <v>81</v>
      </c>
      <c r="AY495" s="17" t="s">
        <v>163</v>
      </c>
      <c r="BE495" s="143">
        <f>IF(N495="základní",J495,0)</f>
        <v>0</v>
      </c>
      <c r="BF495" s="143">
        <f>IF(N495="snížená",J495,0)</f>
        <v>0</v>
      </c>
      <c r="BG495" s="143">
        <f>IF(N495="zákl. přenesená",J495,0)</f>
        <v>0</v>
      </c>
      <c r="BH495" s="143">
        <f>IF(N495="sníž. přenesená",J495,0)</f>
        <v>0</v>
      </c>
      <c r="BI495" s="143">
        <f>IF(N495="nulová",J495,0)</f>
        <v>0</v>
      </c>
      <c r="BJ495" s="17" t="s">
        <v>79</v>
      </c>
      <c r="BK495" s="143">
        <f>ROUND(I495*H495,2)</f>
        <v>0</v>
      </c>
      <c r="BL495" s="17" t="s">
        <v>170</v>
      </c>
      <c r="BM495" s="142" t="s">
        <v>746</v>
      </c>
    </row>
    <row r="496" spans="2:65" s="1" customFormat="1" ht="11.25">
      <c r="B496" s="32"/>
      <c r="D496" s="144" t="s">
        <v>172</v>
      </c>
      <c r="F496" s="145" t="s">
        <v>747</v>
      </c>
      <c r="I496" s="146"/>
      <c r="L496" s="32"/>
      <c r="M496" s="147"/>
      <c r="T496" s="53"/>
      <c r="AT496" s="17" t="s">
        <v>172</v>
      </c>
      <c r="AU496" s="17" t="s">
        <v>81</v>
      </c>
    </row>
    <row r="497" spans="2:65" s="1" customFormat="1" ht="29.25">
      <c r="B497" s="32"/>
      <c r="D497" s="148" t="s">
        <v>174</v>
      </c>
      <c r="F497" s="149" t="s">
        <v>748</v>
      </c>
      <c r="I497" s="146"/>
      <c r="L497" s="32"/>
      <c r="M497" s="147"/>
      <c r="T497" s="53"/>
      <c r="AT497" s="17" t="s">
        <v>174</v>
      </c>
      <c r="AU497" s="17" t="s">
        <v>81</v>
      </c>
    </row>
    <row r="498" spans="2:65" s="1" customFormat="1" ht="37.9" customHeight="1">
      <c r="B498" s="32"/>
      <c r="C498" s="131" t="s">
        <v>749</v>
      </c>
      <c r="D498" s="131" t="s">
        <v>165</v>
      </c>
      <c r="E498" s="132" t="s">
        <v>750</v>
      </c>
      <c r="F498" s="133" t="s">
        <v>751</v>
      </c>
      <c r="G498" s="134" t="s">
        <v>260</v>
      </c>
      <c r="H498" s="135">
        <v>2694.5010000000002</v>
      </c>
      <c r="I498" s="136"/>
      <c r="J498" s="137">
        <f>ROUND(I498*H498,2)</f>
        <v>0</v>
      </c>
      <c r="K498" s="133" t="s">
        <v>169</v>
      </c>
      <c r="L498" s="32"/>
      <c r="M498" s="138" t="s">
        <v>19</v>
      </c>
      <c r="N498" s="139" t="s">
        <v>43</v>
      </c>
      <c r="P498" s="140">
        <f>O498*H498</f>
        <v>0</v>
      </c>
      <c r="Q498" s="140">
        <v>0</v>
      </c>
      <c r="R498" s="140">
        <f>Q498*H498</f>
        <v>0</v>
      </c>
      <c r="S498" s="140">
        <v>0</v>
      </c>
      <c r="T498" s="141">
        <f>S498*H498</f>
        <v>0</v>
      </c>
      <c r="AR498" s="142" t="s">
        <v>170</v>
      </c>
      <c r="AT498" s="142" t="s">
        <v>165</v>
      </c>
      <c r="AU498" s="142" t="s">
        <v>81</v>
      </c>
      <c r="AY498" s="17" t="s">
        <v>163</v>
      </c>
      <c r="BE498" s="143">
        <f>IF(N498="základní",J498,0)</f>
        <v>0</v>
      </c>
      <c r="BF498" s="143">
        <f>IF(N498="snížená",J498,0)</f>
        <v>0</v>
      </c>
      <c r="BG498" s="143">
        <f>IF(N498="zákl. přenesená",J498,0)</f>
        <v>0</v>
      </c>
      <c r="BH498" s="143">
        <f>IF(N498="sníž. přenesená",J498,0)</f>
        <v>0</v>
      </c>
      <c r="BI498" s="143">
        <f>IF(N498="nulová",J498,0)</f>
        <v>0</v>
      </c>
      <c r="BJ498" s="17" t="s">
        <v>79</v>
      </c>
      <c r="BK498" s="143">
        <f>ROUND(I498*H498,2)</f>
        <v>0</v>
      </c>
      <c r="BL498" s="17" t="s">
        <v>170</v>
      </c>
      <c r="BM498" s="142" t="s">
        <v>752</v>
      </c>
    </row>
    <row r="499" spans="2:65" s="1" customFormat="1" ht="11.25">
      <c r="B499" s="32"/>
      <c r="D499" s="144" t="s">
        <v>172</v>
      </c>
      <c r="F499" s="145" t="s">
        <v>753</v>
      </c>
      <c r="I499" s="146"/>
      <c r="L499" s="32"/>
      <c r="M499" s="147"/>
      <c r="T499" s="53"/>
      <c r="AT499" s="17" t="s">
        <v>172</v>
      </c>
      <c r="AU499" s="17" t="s">
        <v>81</v>
      </c>
    </row>
    <row r="500" spans="2:65" s="1" customFormat="1" ht="29.25">
      <c r="B500" s="32"/>
      <c r="D500" s="148" t="s">
        <v>174</v>
      </c>
      <c r="F500" s="149" t="s">
        <v>748</v>
      </c>
      <c r="I500" s="146"/>
      <c r="L500" s="32"/>
      <c r="M500" s="147"/>
      <c r="T500" s="53"/>
      <c r="AT500" s="17" t="s">
        <v>174</v>
      </c>
      <c r="AU500" s="17" t="s">
        <v>81</v>
      </c>
    </row>
    <row r="501" spans="2:65" s="1" customFormat="1" ht="78" customHeight="1">
      <c r="B501" s="32"/>
      <c r="C501" s="131" t="s">
        <v>754</v>
      </c>
      <c r="D501" s="131" t="s">
        <v>165</v>
      </c>
      <c r="E501" s="132" t="s">
        <v>755</v>
      </c>
      <c r="F501" s="133" t="s">
        <v>756</v>
      </c>
      <c r="G501" s="134" t="s">
        <v>274</v>
      </c>
      <c r="H501" s="135">
        <v>73.275000000000006</v>
      </c>
      <c r="I501" s="136"/>
      <c r="J501" s="137">
        <f>ROUND(I501*H501,2)</f>
        <v>0</v>
      </c>
      <c r="K501" s="133" t="s">
        <v>169</v>
      </c>
      <c r="L501" s="32"/>
      <c r="M501" s="138" t="s">
        <v>19</v>
      </c>
      <c r="N501" s="139" t="s">
        <v>43</v>
      </c>
      <c r="P501" s="140">
        <f>O501*H501</f>
        <v>0</v>
      </c>
      <c r="Q501" s="140">
        <v>1.0551600000000001</v>
      </c>
      <c r="R501" s="140">
        <f>Q501*H501</f>
        <v>77.316849000000019</v>
      </c>
      <c r="S501" s="140">
        <v>0</v>
      </c>
      <c r="T501" s="141">
        <f>S501*H501</f>
        <v>0</v>
      </c>
      <c r="AR501" s="142" t="s">
        <v>170</v>
      </c>
      <c r="AT501" s="142" t="s">
        <v>165</v>
      </c>
      <c r="AU501" s="142" t="s">
        <v>81</v>
      </c>
      <c r="AY501" s="17" t="s">
        <v>163</v>
      </c>
      <c r="BE501" s="143">
        <f>IF(N501="základní",J501,0)</f>
        <v>0</v>
      </c>
      <c r="BF501" s="143">
        <f>IF(N501="snížená",J501,0)</f>
        <v>0</v>
      </c>
      <c r="BG501" s="143">
        <f>IF(N501="zákl. přenesená",J501,0)</f>
        <v>0</v>
      </c>
      <c r="BH501" s="143">
        <f>IF(N501="sníž. přenesená",J501,0)</f>
        <v>0</v>
      </c>
      <c r="BI501" s="143">
        <f>IF(N501="nulová",J501,0)</f>
        <v>0</v>
      </c>
      <c r="BJ501" s="17" t="s">
        <v>79</v>
      </c>
      <c r="BK501" s="143">
        <f>ROUND(I501*H501,2)</f>
        <v>0</v>
      </c>
      <c r="BL501" s="17" t="s">
        <v>170</v>
      </c>
      <c r="BM501" s="142" t="s">
        <v>757</v>
      </c>
    </row>
    <row r="502" spans="2:65" s="1" customFormat="1" ht="11.25">
      <c r="B502" s="32"/>
      <c r="D502" s="144" t="s">
        <v>172</v>
      </c>
      <c r="F502" s="145" t="s">
        <v>758</v>
      </c>
      <c r="I502" s="146"/>
      <c r="L502" s="32"/>
      <c r="M502" s="147"/>
      <c r="T502" s="53"/>
      <c r="AT502" s="17" t="s">
        <v>172</v>
      </c>
      <c r="AU502" s="17" t="s">
        <v>81</v>
      </c>
    </row>
    <row r="503" spans="2:65" s="1" customFormat="1" ht="55.5" customHeight="1">
      <c r="B503" s="32"/>
      <c r="C503" s="131" t="s">
        <v>759</v>
      </c>
      <c r="D503" s="131" t="s">
        <v>165</v>
      </c>
      <c r="E503" s="132" t="s">
        <v>760</v>
      </c>
      <c r="F503" s="133" t="s">
        <v>761</v>
      </c>
      <c r="G503" s="134" t="s">
        <v>185</v>
      </c>
      <c r="H503" s="135">
        <v>83.474000000000004</v>
      </c>
      <c r="I503" s="136"/>
      <c r="J503" s="137">
        <f>ROUND(I503*H503,2)</f>
        <v>0</v>
      </c>
      <c r="K503" s="133" t="s">
        <v>169</v>
      </c>
      <c r="L503" s="32"/>
      <c r="M503" s="138" t="s">
        <v>19</v>
      </c>
      <c r="N503" s="139" t="s">
        <v>43</v>
      </c>
      <c r="P503" s="140">
        <f>O503*H503</f>
        <v>0</v>
      </c>
      <c r="Q503" s="140">
        <v>2.45336</v>
      </c>
      <c r="R503" s="140">
        <f>Q503*H503</f>
        <v>204.79177264</v>
      </c>
      <c r="S503" s="140">
        <v>0</v>
      </c>
      <c r="T503" s="141">
        <f>S503*H503</f>
        <v>0</v>
      </c>
      <c r="AR503" s="142" t="s">
        <v>170</v>
      </c>
      <c r="AT503" s="142" t="s">
        <v>165</v>
      </c>
      <c r="AU503" s="142" t="s">
        <v>81</v>
      </c>
      <c r="AY503" s="17" t="s">
        <v>163</v>
      </c>
      <c r="BE503" s="143">
        <f>IF(N503="základní",J503,0)</f>
        <v>0</v>
      </c>
      <c r="BF503" s="143">
        <f>IF(N503="snížená",J503,0)</f>
        <v>0</v>
      </c>
      <c r="BG503" s="143">
        <f>IF(N503="zákl. přenesená",J503,0)</f>
        <v>0</v>
      </c>
      <c r="BH503" s="143">
        <f>IF(N503="sníž. přenesená",J503,0)</f>
        <v>0</v>
      </c>
      <c r="BI503" s="143">
        <f>IF(N503="nulová",J503,0)</f>
        <v>0</v>
      </c>
      <c r="BJ503" s="17" t="s">
        <v>79</v>
      </c>
      <c r="BK503" s="143">
        <f>ROUND(I503*H503,2)</f>
        <v>0</v>
      </c>
      <c r="BL503" s="17" t="s">
        <v>170</v>
      </c>
      <c r="BM503" s="142" t="s">
        <v>762</v>
      </c>
    </row>
    <row r="504" spans="2:65" s="1" customFormat="1" ht="11.25">
      <c r="B504" s="32"/>
      <c r="D504" s="144" t="s">
        <v>172</v>
      </c>
      <c r="F504" s="145" t="s">
        <v>763</v>
      </c>
      <c r="I504" s="146"/>
      <c r="L504" s="32"/>
      <c r="M504" s="147"/>
      <c r="T504" s="53"/>
      <c r="AT504" s="17" t="s">
        <v>172</v>
      </c>
      <c r="AU504" s="17" t="s">
        <v>81</v>
      </c>
    </row>
    <row r="505" spans="2:65" s="1" customFormat="1" ht="48.75">
      <c r="B505" s="32"/>
      <c r="D505" s="148" t="s">
        <v>174</v>
      </c>
      <c r="F505" s="149" t="s">
        <v>764</v>
      </c>
      <c r="I505" s="146"/>
      <c r="L505" s="32"/>
      <c r="M505" s="147"/>
      <c r="T505" s="53"/>
      <c r="AT505" s="17" t="s">
        <v>174</v>
      </c>
      <c r="AU505" s="17" t="s">
        <v>81</v>
      </c>
    </row>
    <row r="506" spans="2:65" s="12" customFormat="1" ht="22.5">
      <c r="B506" s="150"/>
      <c r="D506" s="148" t="s">
        <v>188</v>
      </c>
      <c r="E506" s="151" t="s">
        <v>19</v>
      </c>
      <c r="F506" s="152" t="s">
        <v>765</v>
      </c>
      <c r="H506" s="153">
        <v>61.311</v>
      </c>
      <c r="I506" s="154"/>
      <c r="L506" s="150"/>
      <c r="M506" s="155"/>
      <c r="T506" s="156"/>
      <c r="AT506" s="151" t="s">
        <v>188</v>
      </c>
      <c r="AU506" s="151" t="s">
        <v>81</v>
      </c>
      <c r="AV506" s="12" t="s">
        <v>81</v>
      </c>
      <c r="AW506" s="12" t="s">
        <v>34</v>
      </c>
      <c r="AX506" s="12" t="s">
        <v>72</v>
      </c>
      <c r="AY506" s="151" t="s">
        <v>163</v>
      </c>
    </row>
    <row r="507" spans="2:65" s="12" customFormat="1" ht="33.75">
      <c r="B507" s="150"/>
      <c r="D507" s="148" t="s">
        <v>188</v>
      </c>
      <c r="E507" s="151" t="s">
        <v>19</v>
      </c>
      <c r="F507" s="152" t="s">
        <v>766</v>
      </c>
      <c r="H507" s="153">
        <v>22.163</v>
      </c>
      <c r="I507" s="154"/>
      <c r="L507" s="150"/>
      <c r="M507" s="155"/>
      <c r="T507" s="156"/>
      <c r="AT507" s="151" t="s">
        <v>188</v>
      </c>
      <c r="AU507" s="151" t="s">
        <v>81</v>
      </c>
      <c r="AV507" s="12" t="s">
        <v>81</v>
      </c>
      <c r="AW507" s="12" t="s">
        <v>34</v>
      </c>
      <c r="AX507" s="12" t="s">
        <v>72</v>
      </c>
      <c r="AY507" s="151" t="s">
        <v>163</v>
      </c>
    </row>
    <row r="508" spans="2:65" s="13" customFormat="1" ht="11.25">
      <c r="B508" s="157"/>
      <c r="D508" s="148" t="s">
        <v>188</v>
      </c>
      <c r="E508" s="158" t="s">
        <v>19</v>
      </c>
      <c r="F508" s="159" t="s">
        <v>244</v>
      </c>
      <c r="H508" s="160">
        <v>83.474000000000004</v>
      </c>
      <c r="I508" s="161"/>
      <c r="L508" s="157"/>
      <c r="M508" s="162"/>
      <c r="T508" s="163"/>
      <c r="AT508" s="158" t="s">
        <v>188</v>
      </c>
      <c r="AU508" s="158" t="s">
        <v>81</v>
      </c>
      <c r="AV508" s="13" t="s">
        <v>170</v>
      </c>
      <c r="AW508" s="13" t="s">
        <v>34</v>
      </c>
      <c r="AX508" s="13" t="s">
        <v>79</v>
      </c>
      <c r="AY508" s="158" t="s">
        <v>163</v>
      </c>
    </row>
    <row r="509" spans="2:65" s="1" customFormat="1" ht="37.9" customHeight="1">
      <c r="B509" s="32"/>
      <c r="C509" s="131" t="s">
        <v>767</v>
      </c>
      <c r="D509" s="131" t="s">
        <v>165</v>
      </c>
      <c r="E509" s="132" t="s">
        <v>768</v>
      </c>
      <c r="F509" s="133" t="s">
        <v>769</v>
      </c>
      <c r="G509" s="134" t="s">
        <v>260</v>
      </c>
      <c r="H509" s="135">
        <v>542.87599999999998</v>
      </c>
      <c r="I509" s="136"/>
      <c r="J509" s="137">
        <f>ROUND(I509*H509,2)</f>
        <v>0</v>
      </c>
      <c r="K509" s="133" t="s">
        <v>169</v>
      </c>
      <c r="L509" s="32"/>
      <c r="M509" s="138" t="s">
        <v>19</v>
      </c>
      <c r="N509" s="139" t="s">
        <v>43</v>
      </c>
      <c r="P509" s="140">
        <f>O509*H509</f>
        <v>0</v>
      </c>
      <c r="Q509" s="140">
        <v>6.6299999999999996E-3</v>
      </c>
      <c r="R509" s="140">
        <f>Q509*H509</f>
        <v>3.5992678799999998</v>
      </c>
      <c r="S509" s="140">
        <v>0</v>
      </c>
      <c r="T509" s="141">
        <f>S509*H509</f>
        <v>0</v>
      </c>
      <c r="AR509" s="142" t="s">
        <v>170</v>
      </c>
      <c r="AT509" s="142" t="s">
        <v>165</v>
      </c>
      <c r="AU509" s="142" t="s">
        <v>81</v>
      </c>
      <c r="AY509" s="17" t="s">
        <v>163</v>
      </c>
      <c r="BE509" s="143">
        <f>IF(N509="základní",J509,0)</f>
        <v>0</v>
      </c>
      <c r="BF509" s="143">
        <f>IF(N509="snížená",J509,0)</f>
        <v>0</v>
      </c>
      <c r="BG509" s="143">
        <f>IF(N509="zákl. přenesená",J509,0)</f>
        <v>0</v>
      </c>
      <c r="BH509" s="143">
        <f>IF(N509="sníž. přenesená",J509,0)</f>
        <v>0</v>
      </c>
      <c r="BI509" s="143">
        <f>IF(N509="nulová",J509,0)</f>
        <v>0</v>
      </c>
      <c r="BJ509" s="17" t="s">
        <v>79</v>
      </c>
      <c r="BK509" s="143">
        <f>ROUND(I509*H509,2)</f>
        <v>0</v>
      </c>
      <c r="BL509" s="17" t="s">
        <v>170</v>
      </c>
      <c r="BM509" s="142" t="s">
        <v>770</v>
      </c>
    </row>
    <row r="510" spans="2:65" s="1" customFormat="1" ht="11.25">
      <c r="B510" s="32"/>
      <c r="D510" s="144" t="s">
        <v>172</v>
      </c>
      <c r="F510" s="145" t="s">
        <v>771</v>
      </c>
      <c r="I510" s="146"/>
      <c r="L510" s="32"/>
      <c r="M510" s="147"/>
      <c r="T510" s="53"/>
      <c r="AT510" s="17" t="s">
        <v>172</v>
      </c>
      <c r="AU510" s="17" t="s">
        <v>81</v>
      </c>
    </row>
    <row r="511" spans="2:65" s="1" customFormat="1" ht="146.25">
      <c r="B511" s="32"/>
      <c r="D511" s="148" t="s">
        <v>174</v>
      </c>
      <c r="F511" s="149" t="s">
        <v>772</v>
      </c>
      <c r="I511" s="146"/>
      <c r="L511" s="32"/>
      <c r="M511" s="147"/>
      <c r="T511" s="53"/>
      <c r="AT511" s="17" t="s">
        <v>174</v>
      </c>
      <c r="AU511" s="17" t="s">
        <v>81</v>
      </c>
    </row>
    <row r="512" spans="2:65" s="12" customFormat="1" ht="33.75">
      <c r="B512" s="150"/>
      <c r="D512" s="148" t="s">
        <v>188</v>
      </c>
      <c r="E512" s="151" t="s">
        <v>19</v>
      </c>
      <c r="F512" s="152" t="s">
        <v>773</v>
      </c>
      <c r="H512" s="153">
        <v>213.125</v>
      </c>
      <c r="I512" s="154"/>
      <c r="L512" s="150"/>
      <c r="M512" s="155"/>
      <c r="T512" s="156"/>
      <c r="AT512" s="151" t="s">
        <v>188</v>
      </c>
      <c r="AU512" s="151" t="s">
        <v>81</v>
      </c>
      <c r="AV512" s="12" t="s">
        <v>81</v>
      </c>
      <c r="AW512" s="12" t="s">
        <v>34</v>
      </c>
      <c r="AX512" s="12" t="s">
        <v>72</v>
      </c>
      <c r="AY512" s="151" t="s">
        <v>163</v>
      </c>
    </row>
    <row r="513" spans="2:65" s="12" customFormat="1" ht="22.5">
      <c r="B513" s="150"/>
      <c r="D513" s="148" t="s">
        <v>188</v>
      </c>
      <c r="E513" s="151" t="s">
        <v>19</v>
      </c>
      <c r="F513" s="152" t="s">
        <v>774</v>
      </c>
      <c r="H513" s="153">
        <v>329.75099999999998</v>
      </c>
      <c r="I513" s="154"/>
      <c r="L513" s="150"/>
      <c r="M513" s="155"/>
      <c r="T513" s="156"/>
      <c r="AT513" s="151" t="s">
        <v>188</v>
      </c>
      <c r="AU513" s="151" t="s">
        <v>81</v>
      </c>
      <c r="AV513" s="12" t="s">
        <v>81</v>
      </c>
      <c r="AW513" s="12" t="s">
        <v>34</v>
      </c>
      <c r="AX513" s="12" t="s">
        <v>72</v>
      </c>
      <c r="AY513" s="151" t="s">
        <v>163</v>
      </c>
    </row>
    <row r="514" spans="2:65" s="13" customFormat="1" ht="11.25">
      <c r="B514" s="157"/>
      <c r="D514" s="148" t="s">
        <v>188</v>
      </c>
      <c r="E514" s="158" t="s">
        <v>19</v>
      </c>
      <c r="F514" s="159" t="s">
        <v>244</v>
      </c>
      <c r="H514" s="160">
        <v>542.87599999999998</v>
      </c>
      <c r="I514" s="161"/>
      <c r="L514" s="157"/>
      <c r="M514" s="162"/>
      <c r="T514" s="163"/>
      <c r="AT514" s="158" t="s">
        <v>188</v>
      </c>
      <c r="AU514" s="158" t="s">
        <v>81</v>
      </c>
      <c r="AV514" s="13" t="s">
        <v>170</v>
      </c>
      <c r="AW514" s="13" t="s">
        <v>34</v>
      </c>
      <c r="AX514" s="13" t="s">
        <v>79</v>
      </c>
      <c r="AY514" s="158" t="s">
        <v>163</v>
      </c>
    </row>
    <row r="515" spans="2:65" s="1" customFormat="1" ht="37.9" customHeight="1">
      <c r="B515" s="32"/>
      <c r="C515" s="131" t="s">
        <v>775</v>
      </c>
      <c r="D515" s="131" t="s">
        <v>165</v>
      </c>
      <c r="E515" s="132" t="s">
        <v>776</v>
      </c>
      <c r="F515" s="133" t="s">
        <v>777</v>
      </c>
      <c r="G515" s="134" t="s">
        <v>260</v>
      </c>
      <c r="H515" s="135">
        <v>542.87599999999998</v>
      </c>
      <c r="I515" s="136"/>
      <c r="J515" s="137">
        <f>ROUND(I515*H515,2)</f>
        <v>0</v>
      </c>
      <c r="K515" s="133" t="s">
        <v>169</v>
      </c>
      <c r="L515" s="32"/>
      <c r="M515" s="138" t="s">
        <v>19</v>
      </c>
      <c r="N515" s="139" t="s">
        <v>43</v>
      </c>
      <c r="P515" s="140">
        <f>O515*H515</f>
        <v>0</v>
      </c>
      <c r="Q515" s="140">
        <v>0</v>
      </c>
      <c r="R515" s="140">
        <f>Q515*H515</f>
        <v>0</v>
      </c>
      <c r="S515" s="140">
        <v>0</v>
      </c>
      <c r="T515" s="141">
        <f>S515*H515</f>
        <v>0</v>
      </c>
      <c r="AR515" s="142" t="s">
        <v>170</v>
      </c>
      <c r="AT515" s="142" t="s">
        <v>165</v>
      </c>
      <c r="AU515" s="142" t="s">
        <v>81</v>
      </c>
      <c r="AY515" s="17" t="s">
        <v>163</v>
      </c>
      <c r="BE515" s="143">
        <f>IF(N515="základní",J515,0)</f>
        <v>0</v>
      </c>
      <c r="BF515" s="143">
        <f>IF(N515="snížená",J515,0)</f>
        <v>0</v>
      </c>
      <c r="BG515" s="143">
        <f>IF(N515="zákl. přenesená",J515,0)</f>
        <v>0</v>
      </c>
      <c r="BH515" s="143">
        <f>IF(N515="sníž. přenesená",J515,0)</f>
        <v>0</v>
      </c>
      <c r="BI515" s="143">
        <f>IF(N515="nulová",J515,0)</f>
        <v>0</v>
      </c>
      <c r="BJ515" s="17" t="s">
        <v>79</v>
      </c>
      <c r="BK515" s="143">
        <f>ROUND(I515*H515,2)</f>
        <v>0</v>
      </c>
      <c r="BL515" s="17" t="s">
        <v>170</v>
      </c>
      <c r="BM515" s="142" t="s">
        <v>778</v>
      </c>
    </row>
    <row r="516" spans="2:65" s="1" customFormat="1" ht="11.25">
      <c r="B516" s="32"/>
      <c r="D516" s="144" t="s">
        <v>172</v>
      </c>
      <c r="F516" s="145" t="s">
        <v>779</v>
      </c>
      <c r="I516" s="146"/>
      <c r="L516" s="32"/>
      <c r="M516" s="147"/>
      <c r="T516" s="53"/>
      <c r="AT516" s="17" t="s">
        <v>172</v>
      </c>
      <c r="AU516" s="17" t="s">
        <v>81</v>
      </c>
    </row>
    <row r="517" spans="2:65" s="1" customFormat="1" ht="146.25">
      <c r="B517" s="32"/>
      <c r="D517" s="148" t="s">
        <v>174</v>
      </c>
      <c r="F517" s="149" t="s">
        <v>772</v>
      </c>
      <c r="I517" s="146"/>
      <c r="L517" s="32"/>
      <c r="M517" s="147"/>
      <c r="T517" s="53"/>
      <c r="AT517" s="17" t="s">
        <v>174</v>
      </c>
      <c r="AU517" s="17" t="s">
        <v>81</v>
      </c>
    </row>
    <row r="518" spans="2:65" s="12" customFormat="1" ht="33.75">
      <c r="B518" s="150"/>
      <c r="D518" s="148" t="s">
        <v>188</v>
      </c>
      <c r="E518" s="151" t="s">
        <v>19</v>
      </c>
      <c r="F518" s="152" t="s">
        <v>773</v>
      </c>
      <c r="H518" s="153">
        <v>213.125</v>
      </c>
      <c r="I518" s="154"/>
      <c r="L518" s="150"/>
      <c r="M518" s="155"/>
      <c r="T518" s="156"/>
      <c r="AT518" s="151" t="s">
        <v>188</v>
      </c>
      <c r="AU518" s="151" t="s">
        <v>81</v>
      </c>
      <c r="AV518" s="12" t="s">
        <v>81</v>
      </c>
      <c r="AW518" s="12" t="s">
        <v>34</v>
      </c>
      <c r="AX518" s="12" t="s">
        <v>72</v>
      </c>
      <c r="AY518" s="151" t="s">
        <v>163</v>
      </c>
    </row>
    <row r="519" spans="2:65" s="12" customFormat="1" ht="22.5">
      <c r="B519" s="150"/>
      <c r="D519" s="148" t="s">
        <v>188</v>
      </c>
      <c r="E519" s="151" t="s">
        <v>19</v>
      </c>
      <c r="F519" s="152" t="s">
        <v>774</v>
      </c>
      <c r="H519" s="153">
        <v>329.75099999999998</v>
      </c>
      <c r="I519" s="154"/>
      <c r="L519" s="150"/>
      <c r="M519" s="155"/>
      <c r="T519" s="156"/>
      <c r="AT519" s="151" t="s">
        <v>188</v>
      </c>
      <c r="AU519" s="151" t="s">
        <v>81</v>
      </c>
      <c r="AV519" s="12" t="s">
        <v>81</v>
      </c>
      <c r="AW519" s="12" t="s">
        <v>34</v>
      </c>
      <c r="AX519" s="12" t="s">
        <v>72</v>
      </c>
      <c r="AY519" s="151" t="s">
        <v>163</v>
      </c>
    </row>
    <row r="520" spans="2:65" s="13" customFormat="1" ht="11.25">
      <c r="B520" s="157"/>
      <c r="D520" s="148" t="s">
        <v>188</v>
      </c>
      <c r="E520" s="158" t="s">
        <v>19</v>
      </c>
      <c r="F520" s="159" t="s">
        <v>244</v>
      </c>
      <c r="H520" s="160">
        <v>542.87599999999998</v>
      </c>
      <c r="I520" s="161"/>
      <c r="L520" s="157"/>
      <c r="M520" s="162"/>
      <c r="T520" s="163"/>
      <c r="AT520" s="158" t="s">
        <v>188</v>
      </c>
      <c r="AU520" s="158" t="s">
        <v>81</v>
      </c>
      <c r="AV520" s="13" t="s">
        <v>170</v>
      </c>
      <c r="AW520" s="13" t="s">
        <v>34</v>
      </c>
      <c r="AX520" s="13" t="s">
        <v>79</v>
      </c>
      <c r="AY520" s="158" t="s">
        <v>163</v>
      </c>
    </row>
    <row r="521" spans="2:65" s="1" customFormat="1" ht="37.9" customHeight="1">
      <c r="B521" s="32"/>
      <c r="C521" s="131" t="s">
        <v>780</v>
      </c>
      <c r="D521" s="131" t="s">
        <v>165</v>
      </c>
      <c r="E521" s="132" t="s">
        <v>781</v>
      </c>
      <c r="F521" s="133" t="s">
        <v>782</v>
      </c>
      <c r="G521" s="134" t="s">
        <v>260</v>
      </c>
      <c r="H521" s="135">
        <v>79.001999999999995</v>
      </c>
      <c r="I521" s="136"/>
      <c r="J521" s="137">
        <f>ROUND(I521*H521,2)</f>
        <v>0</v>
      </c>
      <c r="K521" s="133" t="s">
        <v>169</v>
      </c>
      <c r="L521" s="32"/>
      <c r="M521" s="138" t="s">
        <v>19</v>
      </c>
      <c r="N521" s="139" t="s">
        <v>43</v>
      </c>
      <c r="P521" s="140">
        <f>O521*H521</f>
        <v>0</v>
      </c>
      <c r="Q521" s="140">
        <v>1.5E-3</v>
      </c>
      <c r="R521" s="140">
        <f>Q521*H521</f>
        <v>0.118503</v>
      </c>
      <c r="S521" s="140">
        <v>0</v>
      </c>
      <c r="T521" s="141">
        <f>S521*H521</f>
        <v>0</v>
      </c>
      <c r="AR521" s="142" t="s">
        <v>170</v>
      </c>
      <c r="AT521" s="142" t="s">
        <v>165</v>
      </c>
      <c r="AU521" s="142" t="s">
        <v>81</v>
      </c>
      <c r="AY521" s="17" t="s">
        <v>163</v>
      </c>
      <c r="BE521" s="143">
        <f>IF(N521="základní",J521,0)</f>
        <v>0</v>
      </c>
      <c r="BF521" s="143">
        <f>IF(N521="snížená",J521,0)</f>
        <v>0</v>
      </c>
      <c r="BG521" s="143">
        <f>IF(N521="zákl. přenesená",J521,0)</f>
        <v>0</v>
      </c>
      <c r="BH521" s="143">
        <f>IF(N521="sníž. přenesená",J521,0)</f>
        <v>0</v>
      </c>
      <c r="BI521" s="143">
        <f>IF(N521="nulová",J521,0)</f>
        <v>0</v>
      </c>
      <c r="BJ521" s="17" t="s">
        <v>79</v>
      </c>
      <c r="BK521" s="143">
        <f>ROUND(I521*H521,2)</f>
        <v>0</v>
      </c>
      <c r="BL521" s="17" t="s">
        <v>170</v>
      </c>
      <c r="BM521" s="142" t="s">
        <v>783</v>
      </c>
    </row>
    <row r="522" spans="2:65" s="1" customFormat="1" ht="11.25">
      <c r="B522" s="32"/>
      <c r="D522" s="144" t="s">
        <v>172</v>
      </c>
      <c r="F522" s="145" t="s">
        <v>784</v>
      </c>
      <c r="I522" s="146"/>
      <c r="L522" s="32"/>
      <c r="M522" s="147"/>
      <c r="T522" s="53"/>
      <c r="AT522" s="17" t="s">
        <v>172</v>
      </c>
      <c r="AU522" s="17" t="s">
        <v>81</v>
      </c>
    </row>
    <row r="523" spans="2:65" s="1" customFormat="1" ht="58.5">
      <c r="B523" s="32"/>
      <c r="D523" s="148" t="s">
        <v>174</v>
      </c>
      <c r="F523" s="149" t="s">
        <v>785</v>
      </c>
      <c r="I523" s="146"/>
      <c r="L523" s="32"/>
      <c r="M523" s="147"/>
      <c r="T523" s="53"/>
      <c r="AT523" s="17" t="s">
        <v>174</v>
      </c>
      <c r="AU523" s="17" t="s">
        <v>81</v>
      </c>
    </row>
    <row r="524" spans="2:65" s="12" customFormat="1" ht="11.25">
      <c r="B524" s="150"/>
      <c r="D524" s="148" t="s">
        <v>188</v>
      </c>
      <c r="E524" s="151" t="s">
        <v>19</v>
      </c>
      <c r="F524" s="152" t="s">
        <v>786</v>
      </c>
      <c r="H524" s="153">
        <v>79.001999999999995</v>
      </c>
      <c r="I524" s="154"/>
      <c r="L524" s="150"/>
      <c r="M524" s="155"/>
      <c r="T524" s="156"/>
      <c r="AT524" s="151" t="s">
        <v>188</v>
      </c>
      <c r="AU524" s="151" t="s">
        <v>81</v>
      </c>
      <c r="AV524" s="12" t="s">
        <v>81</v>
      </c>
      <c r="AW524" s="12" t="s">
        <v>34</v>
      </c>
      <c r="AX524" s="12" t="s">
        <v>79</v>
      </c>
      <c r="AY524" s="151" t="s">
        <v>163</v>
      </c>
    </row>
    <row r="525" spans="2:65" s="1" customFormat="1" ht="44.25" customHeight="1">
      <c r="B525" s="32"/>
      <c r="C525" s="131" t="s">
        <v>787</v>
      </c>
      <c r="D525" s="131" t="s">
        <v>165</v>
      </c>
      <c r="E525" s="132" t="s">
        <v>788</v>
      </c>
      <c r="F525" s="133" t="s">
        <v>789</v>
      </c>
      <c r="G525" s="134" t="s">
        <v>260</v>
      </c>
      <c r="H525" s="135">
        <v>79.001999999999995</v>
      </c>
      <c r="I525" s="136"/>
      <c r="J525" s="137">
        <f>ROUND(I525*H525,2)</f>
        <v>0</v>
      </c>
      <c r="K525" s="133" t="s">
        <v>169</v>
      </c>
      <c r="L525" s="32"/>
      <c r="M525" s="138" t="s">
        <v>19</v>
      </c>
      <c r="N525" s="139" t="s">
        <v>43</v>
      </c>
      <c r="P525" s="140">
        <f>O525*H525</f>
        <v>0</v>
      </c>
      <c r="Q525" s="140">
        <v>0</v>
      </c>
      <c r="R525" s="140">
        <f>Q525*H525</f>
        <v>0</v>
      </c>
      <c r="S525" s="140">
        <v>0</v>
      </c>
      <c r="T525" s="141">
        <f>S525*H525</f>
        <v>0</v>
      </c>
      <c r="AR525" s="142" t="s">
        <v>170</v>
      </c>
      <c r="AT525" s="142" t="s">
        <v>165</v>
      </c>
      <c r="AU525" s="142" t="s">
        <v>81</v>
      </c>
      <c r="AY525" s="17" t="s">
        <v>163</v>
      </c>
      <c r="BE525" s="143">
        <f>IF(N525="základní",J525,0)</f>
        <v>0</v>
      </c>
      <c r="BF525" s="143">
        <f>IF(N525="snížená",J525,0)</f>
        <v>0</v>
      </c>
      <c r="BG525" s="143">
        <f>IF(N525="zákl. přenesená",J525,0)</f>
        <v>0</v>
      </c>
      <c r="BH525" s="143">
        <f>IF(N525="sníž. přenesená",J525,0)</f>
        <v>0</v>
      </c>
      <c r="BI525" s="143">
        <f>IF(N525="nulová",J525,0)</f>
        <v>0</v>
      </c>
      <c r="BJ525" s="17" t="s">
        <v>79</v>
      </c>
      <c r="BK525" s="143">
        <f>ROUND(I525*H525,2)</f>
        <v>0</v>
      </c>
      <c r="BL525" s="17" t="s">
        <v>170</v>
      </c>
      <c r="BM525" s="142" t="s">
        <v>790</v>
      </c>
    </row>
    <row r="526" spans="2:65" s="1" customFormat="1" ht="11.25">
      <c r="B526" s="32"/>
      <c r="D526" s="144" t="s">
        <v>172</v>
      </c>
      <c r="F526" s="145" t="s">
        <v>791</v>
      </c>
      <c r="I526" s="146"/>
      <c r="L526" s="32"/>
      <c r="M526" s="147"/>
      <c r="T526" s="53"/>
      <c r="AT526" s="17" t="s">
        <v>172</v>
      </c>
      <c r="AU526" s="17" t="s">
        <v>81</v>
      </c>
    </row>
    <row r="527" spans="2:65" s="1" customFormat="1" ht="58.5">
      <c r="B527" s="32"/>
      <c r="D527" s="148" t="s">
        <v>174</v>
      </c>
      <c r="F527" s="149" t="s">
        <v>785</v>
      </c>
      <c r="I527" s="146"/>
      <c r="L527" s="32"/>
      <c r="M527" s="147"/>
      <c r="T527" s="53"/>
      <c r="AT527" s="17" t="s">
        <v>174</v>
      </c>
      <c r="AU527" s="17" t="s">
        <v>81</v>
      </c>
    </row>
    <row r="528" spans="2:65" s="12" customFormat="1" ht="11.25">
      <c r="B528" s="150"/>
      <c r="D528" s="148" t="s">
        <v>188</v>
      </c>
      <c r="E528" s="151" t="s">
        <v>19</v>
      </c>
      <c r="F528" s="152" t="s">
        <v>786</v>
      </c>
      <c r="H528" s="153">
        <v>79.001999999999995</v>
      </c>
      <c r="I528" s="154"/>
      <c r="L528" s="150"/>
      <c r="M528" s="155"/>
      <c r="T528" s="156"/>
      <c r="AT528" s="151" t="s">
        <v>188</v>
      </c>
      <c r="AU528" s="151" t="s">
        <v>81</v>
      </c>
      <c r="AV528" s="12" t="s">
        <v>81</v>
      </c>
      <c r="AW528" s="12" t="s">
        <v>34</v>
      </c>
      <c r="AX528" s="12" t="s">
        <v>79</v>
      </c>
      <c r="AY528" s="151" t="s">
        <v>163</v>
      </c>
    </row>
    <row r="529" spans="2:65" s="1" customFormat="1" ht="66.75" customHeight="1">
      <c r="B529" s="32"/>
      <c r="C529" s="131" t="s">
        <v>792</v>
      </c>
      <c r="D529" s="131" t="s">
        <v>165</v>
      </c>
      <c r="E529" s="132" t="s">
        <v>793</v>
      </c>
      <c r="F529" s="133" t="s">
        <v>794</v>
      </c>
      <c r="G529" s="134" t="s">
        <v>274</v>
      </c>
      <c r="H529" s="135">
        <v>11.31</v>
      </c>
      <c r="I529" s="136"/>
      <c r="J529" s="137">
        <f>ROUND(I529*H529,2)</f>
        <v>0</v>
      </c>
      <c r="K529" s="133" t="s">
        <v>169</v>
      </c>
      <c r="L529" s="32"/>
      <c r="M529" s="138" t="s">
        <v>19</v>
      </c>
      <c r="N529" s="139" t="s">
        <v>43</v>
      </c>
      <c r="P529" s="140">
        <f>O529*H529</f>
        <v>0</v>
      </c>
      <c r="Q529" s="140">
        <v>1.05464</v>
      </c>
      <c r="R529" s="140">
        <f>Q529*H529</f>
        <v>11.927978400000001</v>
      </c>
      <c r="S529" s="140">
        <v>0</v>
      </c>
      <c r="T529" s="141">
        <f>S529*H529</f>
        <v>0</v>
      </c>
      <c r="AR529" s="142" t="s">
        <v>170</v>
      </c>
      <c r="AT529" s="142" t="s">
        <v>165</v>
      </c>
      <c r="AU529" s="142" t="s">
        <v>81</v>
      </c>
      <c r="AY529" s="17" t="s">
        <v>163</v>
      </c>
      <c r="BE529" s="143">
        <f>IF(N529="základní",J529,0)</f>
        <v>0</v>
      </c>
      <c r="BF529" s="143">
        <f>IF(N529="snížená",J529,0)</f>
        <v>0</v>
      </c>
      <c r="BG529" s="143">
        <f>IF(N529="zákl. přenesená",J529,0)</f>
        <v>0</v>
      </c>
      <c r="BH529" s="143">
        <f>IF(N529="sníž. přenesená",J529,0)</f>
        <v>0</v>
      </c>
      <c r="BI529" s="143">
        <f>IF(N529="nulová",J529,0)</f>
        <v>0</v>
      </c>
      <c r="BJ529" s="17" t="s">
        <v>79</v>
      </c>
      <c r="BK529" s="143">
        <f>ROUND(I529*H529,2)</f>
        <v>0</v>
      </c>
      <c r="BL529" s="17" t="s">
        <v>170</v>
      </c>
      <c r="BM529" s="142" t="s">
        <v>795</v>
      </c>
    </row>
    <row r="530" spans="2:65" s="1" customFormat="1" ht="11.25">
      <c r="B530" s="32"/>
      <c r="D530" s="144" t="s">
        <v>172</v>
      </c>
      <c r="F530" s="145" t="s">
        <v>796</v>
      </c>
      <c r="I530" s="146"/>
      <c r="L530" s="32"/>
      <c r="M530" s="147"/>
      <c r="T530" s="53"/>
      <c r="AT530" s="17" t="s">
        <v>172</v>
      </c>
      <c r="AU530" s="17" t="s">
        <v>81</v>
      </c>
    </row>
    <row r="531" spans="2:65" s="1" customFormat="1" ht="37.9" customHeight="1">
      <c r="B531" s="32"/>
      <c r="C531" s="131" t="s">
        <v>797</v>
      </c>
      <c r="D531" s="131" t="s">
        <v>165</v>
      </c>
      <c r="E531" s="132" t="s">
        <v>798</v>
      </c>
      <c r="F531" s="133" t="s">
        <v>799</v>
      </c>
      <c r="G531" s="134" t="s">
        <v>185</v>
      </c>
      <c r="H531" s="135">
        <v>15.536</v>
      </c>
      <c r="I531" s="136"/>
      <c r="J531" s="137">
        <f>ROUND(I531*H531,2)</f>
        <v>0</v>
      </c>
      <c r="K531" s="133" t="s">
        <v>169</v>
      </c>
      <c r="L531" s="32"/>
      <c r="M531" s="138" t="s">
        <v>19</v>
      </c>
      <c r="N531" s="139" t="s">
        <v>43</v>
      </c>
      <c r="P531" s="140">
        <f>O531*H531</f>
        <v>0</v>
      </c>
      <c r="Q531" s="140">
        <v>2.4533700000000001</v>
      </c>
      <c r="R531" s="140">
        <f>Q531*H531</f>
        <v>38.115556320000003</v>
      </c>
      <c r="S531" s="140">
        <v>0</v>
      </c>
      <c r="T531" s="141">
        <f>S531*H531</f>
        <v>0</v>
      </c>
      <c r="AR531" s="142" t="s">
        <v>170</v>
      </c>
      <c r="AT531" s="142" t="s">
        <v>165</v>
      </c>
      <c r="AU531" s="142" t="s">
        <v>81</v>
      </c>
      <c r="AY531" s="17" t="s">
        <v>163</v>
      </c>
      <c r="BE531" s="143">
        <f>IF(N531="základní",J531,0)</f>
        <v>0</v>
      </c>
      <c r="BF531" s="143">
        <f>IF(N531="snížená",J531,0)</f>
        <v>0</v>
      </c>
      <c r="BG531" s="143">
        <f>IF(N531="zákl. přenesená",J531,0)</f>
        <v>0</v>
      </c>
      <c r="BH531" s="143">
        <f>IF(N531="sníž. přenesená",J531,0)</f>
        <v>0</v>
      </c>
      <c r="BI531" s="143">
        <f>IF(N531="nulová",J531,0)</f>
        <v>0</v>
      </c>
      <c r="BJ531" s="17" t="s">
        <v>79</v>
      </c>
      <c r="BK531" s="143">
        <f>ROUND(I531*H531,2)</f>
        <v>0</v>
      </c>
      <c r="BL531" s="17" t="s">
        <v>170</v>
      </c>
      <c r="BM531" s="142" t="s">
        <v>800</v>
      </c>
    </row>
    <row r="532" spans="2:65" s="1" customFormat="1" ht="11.25">
      <c r="B532" s="32"/>
      <c r="D532" s="144" t="s">
        <v>172</v>
      </c>
      <c r="F532" s="145" t="s">
        <v>801</v>
      </c>
      <c r="I532" s="146"/>
      <c r="L532" s="32"/>
      <c r="M532" s="147"/>
      <c r="T532" s="53"/>
      <c r="AT532" s="17" t="s">
        <v>172</v>
      </c>
      <c r="AU532" s="17" t="s">
        <v>81</v>
      </c>
    </row>
    <row r="533" spans="2:65" s="12" customFormat="1" ht="22.5">
      <c r="B533" s="150"/>
      <c r="D533" s="148" t="s">
        <v>188</v>
      </c>
      <c r="E533" s="151" t="s">
        <v>19</v>
      </c>
      <c r="F533" s="152" t="s">
        <v>802</v>
      </c>
      <c r="H533" s="153">
        <v>10.035</v>
      </c>
      <c r="I533" s="154"/>
      <c r="L533" s="150"/>
      <c r="M533" s="155"/>
      <c r="T533" s="156"/>
      <c r="AT533" s="151" t="s">
        <v>188</v>
      </c>
      <c r="AU533" s="151" t="s">
        <v>81</v>
      </c>
      <c r="AV533" s="12" t="s">
        <v>81</v>
      </c>
      <c r="AW533" s="12" t="s">
        <v>34</v>
      </c>
      <c r="AX533" s="12" t="s">
        <v>72</v>
      </c>
      <c r="AY533" s="151" t="s">
        <v>163</v>
      </c>
    </row>
    <row r="534" spans="2:65" s="12" customFormat="1" ht="11.25">
      <c r="B534" s="150"/>
      <c r="D534" s="148" t="s">
        <v>188</v>
      </c>
      <c r="E534" s="151" t="s">
        <v>19</v>
      </c>
      <c r="F534" s="152" t="s">
        <v>803</v>
      </c>
      <c r="H534" s="153">
        <v>5.5010000000000003</v>
      </c>
      <c r="I534" s="154"/>
      <c r="L534" s="150"/>
      <c r="M534" s="155"/>
      <c r="T534" s="156"/>
      <c r="AT534" s="151" t="s">
        <v>188</v>
      </c>
      <c r="AU534" s="151" t="s">
        <v>81</v>
      </c>
      <c r="AV534" s="12" t="s">
        <v>81</v>
      </c>
      <c r="AW534" s="12" t="s">
        <v>34</v>
      </c>
      <c r="AX534" s="12" t="s">
        <v>72</v>
      </c>
      <c r="AY534" s="151" t="s">
        <v>163</v>
      </c>
    </row>
    <row r="535" spans="2:65" s="13" customFormat="1" ht="11.25">
      <c r="B535" s="157"/>
      <c r="D535" s="148" t="s">
        <v>188</v>
      </c>
      <c r="E535" s="158" t="s">
        <v>19</v>
      </c>
      <c r="F535" s="159" t="s">
        <v>244</v>
      </c>
      <c r="H535" s="160">
        <v>15.536</v>
      </c>
      <c r="I535" s="161"/>
      <c r="L535" s="157"/>
      <c r="M535" s="162"/>
      <c r="T535" s="163"/>
      <c r="AT535" s="158" t="s">
        <v>188</v>
      </c>
      <c r="AU535" s="158" t="s">
        <v>81</v>
      </c>
      <c r="AV535" s="13" t="s">
        <v>170</v>
      </c>
      <c r="AW535" s="13" t="s">
        <v>34</v>
      </c>
      <c r="AX535" s="13" t="s">
        <v>79</v>
      </c>
      <c r="AY535" s="158" t="s">
        <v>163</v>
      </c>
    </row>
    <row r="536" spans="2:65" s="1" customFormat="1" ht="37.9" customHeight="1">
      <c r="B536" s="32"/>
      <c r="C536" s="131" t="s">
        <v>804</v>
      </c>
      <c r="D536" s="131" t="s">
        <v>165</v>
      </c>
      <c r="E536" s="132" t="s">
        <v>805</v>
      </c>
      <c r="F536" s="133" t="s">
        <v>806</v>
      </c>
      <c r="G536" s="134" t="s">
        <v>185</v>
      </c>
      <c r="H536" s="135">
        <v>85.844999999999999</v>
      </c>
      <c r="I536" s="136"/>
      <c r="J536" s="137">
        <f>ROUND(I536*H536,2)</f>
        <v>0</v>
      </c>
      <c r="K536" s="133" t="s">
        <v>169</v>
      </c>
      <c r="L536" s="32"/>
      <c r="M536" s="138" t="s">
        <v>19</v>
      </c>
      <c r="N536" s="139" t="s">
        <v>43</v>
      </c>
      <c r="P536" s="140">
        <f>O536*H536</f>
        <v>0</v>
      </c>
      <c r="Q536" s="140">
        <v>2.4533700000000001</v>
      </c>
      <c r="R536" s="140">
        <f>Q536*H536</f>
        <v>210.60954765</v>
      </c>
      <c r="S536" s="140">
        <v>0</v>
      </c>
      <c r="T536" s="141">
        <f>S536*H536</f>
        <v>0</v>
      </c>
      <c r="AR536" s="142" t="s">
        <v>170</v>
      </c>
      <c r="AT536" s="142" t="s">
        <v>165</v>
      </c>
      <c r="AU536" s="142" t="s">
        <v>81</v>
      </c>
      <c r="AY536" s="17" t="s">
        <v>163</v>
      </c>
      <c r="BE536" s="143">
        <f>IF(N536="základní",J536,0)</f>
        <v>0</v>
      </c>
      <c r="BF536" s="143">
        <f>IF(N536="snížená",J536,0)</f>
        <v>0</v>
      </c>
      <c r="BG536" s="143">
        <f>IF(N536="zákl. přenesená",J536,0)</f>
        <v>0</v>
      </c>
      <c r="BH536" s="143">
        <f>IF(N536="sníž. přenesená",J536,0)</f>
        <v>0</v>
      </c>
      <c r="BI536" s="143">
        <f>IF(N536="nulová",J536,0)</f>
        <v>0</v>
      </c>
      <c r="BJ536" s="17" t="s">
        <v>79</v>
      </c>
      <c r="BK536" s="143">
        <f>ROUND(I536*H536,2)</f>
        <v>0</v>
      </c>
      <c r="BL536" s="17" t="s">
        <v>170</v>
      </c>
      <c r="BM536" s="142" t="s">
        <v>807</v>
      </c>
    </row>
    <row r="537" spans="2:65" s="1" customFormat="1" ht="11.25">
      <c r="B537" s="32"/>
      <c r="D537" s="144" t="s">
        <v>172</v>
      </c>
      <c r="F537" s="145" t="s">
        <v>808</v>
      </c>
      <c r="I537" s="146"/>
      <c r="L537" s="32"/>
      <c r="M537" s="147"/>
      <c r="T537" s="53"/>
      <c r="AT537" s="17" t="s">
        <v>172</v>
      </c>
      <c r="AU537" s="17" t="s">
        <v>81</v>
      </c>
    </row>
    <row r="538" spans="2:65" s="12" customFormat="1" ht="11.25">
      <c r="B538" s="150"/>
      <c r="D538" s="148" t="s">
        <v>188</v>
      </c>
      <c r="E538" s="151" t="s">
        <v>19</v>
      </c>
      <c r="F538" s="152" t="s">
        <v>809</v>
      </c>
      <c r="H538" s="153">
        <v>37.287999999999997</v>
      </c>
      <c r="I538" s="154"/>
      <c r="L538" s="150"/>
      <c r="M538" s="155"/>
      <c r="T538" s="156"/>
      <c r="AT538" s="151" t="s">
        <v>188</v>
      </c>
      <c r="AU538" s="151" t="s">
        <v>81</v>
      </c>
      <c r="AV538" s="12" t="s">
        <v>81</v>
      </c>
      <c r="AW538" s="12" t="s">
        <v>34</v>
      </c>
      <c r="AX538" s="12" t="s">
        <v>72</v>
      </c>
      <c r="AY538" s="151" t="s">
        <v>163</v>
      </c>
    </row>
    <row r="539" spans="2:65" s="12" customFormat="1" ht="11.25">
      <c r="B539" s="150"/>
      <c r="D539" s="148" t="s">
        <v>188</v>
      </c>
      <c r="E539" s="151" t="s">
        <v>19</v>
      </c>
      <c r="F539" s="152" t="s">
        <v>810</v>
      </c>
      <c r="H539" s="153">
        <v>48.557000000000002</v>
      </c>
      <c r="I539" s="154"/>
      <c r="L539" s="150"/>
      <c r="M539" s="155"/>
      <c r="T539" s="156"/>
      <c r="AT539" s="151" t="s">
        <v>188</v>
      </c>
      <c r="AU539" s="151" t="s">
        <v>81</v>
      </c>
      <c r="AV539" s="12" t="s">
        <v>81</v>
      </c>
      <c r="AW539" s="12" t="s">
        <v>34</v>
      </c>
      <c r="AX539" s="12" t="s">
        <v>72</v>
      </c>
      <c r="AY539" s="151" t="s">
        <v>163</v>
      </c>
    </row>
    <row r="540" spans="2:65" s="13" customFormat="1" ht="11.25">
      <c r="B540" s="157"/>
      <c r="D540" s="148" t="s">
        <v>188</v>
      </c>
      <c r="E540" s="158" t="s">
        <v>19</v>
      </c>
      <c r="F540" s="159" t="s">
        <v>244</v>
      </c>
      <c r="H540" s="160">
        <v>85.844999999999999</v>
      </c>
      <c r="I540" s="161"/>
      <c r="L540" s="157"/>
      <c r="M540" s="162"/>
      <c r="T540" s="163"/>
      <c r="AT540" s="158" t="s">
        <v>188</v>
      </c>
      <c r="AU540" s="158" t="s">
        <v>81</v>
      </c>
      <c r="AV540" s="13" t="s">
        <v>170</v>
      </c>
      <c r="AW540" s="13" t="s">
        <v>34</v>
      </c>
      <c r="AX540" s="13" t="s">
        <v>79</v>
      </c>
      <c r="AY540" s="158" t="s">
        <v>163</v>
      </c>
    </row>
    <row r="541" spans="2:65" s="1" customFormat="1" ht="37.9" customHeight="1">
      <c r="B541" s="32"/>
      <c r="C541" s="131" t="s">
        <v>811</v>
      </c>
      <c r="D541" s="131" t="s">
        <v>165</v>
      </c>
      <c r="E541" s="132" t="s">
        <v>812</v>
      </c>
      <c r="F541" s="133" t="s">
        <v>813</v>
      </c>
      <c r="G541" s="134" t="s">
        <v>274</v>
      </c>
      <c r="H541" s="135">
        <v>13.686</v>
      </c>
      <c r="I541" s="136"/>
      <c r="J541" s="137">
        <f>ROUND(I541*H541,2)</f>
        <v>0</v>
      </c>
      <c r="K541" s="133" t="s">
        <v>169</v>
      </c>
      <c r="L541" s="32"/>
      <c r="M541" s="138" t="s">
        <v>19</v>
      </c>
      <c r="N541" s="139" t="s">
        <v>43</v>
      </c>
      <c r="P541" s="140">
        <f>O541*H541</f>
        <v>0</v>
      </c>
      <c r="Q541" s="140">
        <v>1.04887</v>
      </c>
      <c r="R541" s="140">
        <f>Q541*H541</f>
        <v>14.354834819999999</v>
      </c>
      <c r="S541" s="140">
        <v>0</v>
      </c>
      <c r="T541" s="141">
        <f>S541*H541</f>
        <v>0</v>
      </c>
      <c r="AR541" s="142" t="s">
        <v>170</v>
      </c>
      <c r="AT541" s="142" t="s">
        <v>165</v>
      </c>
      <c r="AU541" s="142" t="s">
        <v>81</v>
      </c>
      <c r="AY541" s="17" t="s">
        <v>163</v>
      </c>
      <c r="BE541" s="143">
        <f>IF(N541="základní",J541,0)</f>
        <v>0</v>
      </c>
      <c r="BF541" s="143">
        <f>IF(N541="snížená",J541,0)</f>
        <v>0</v>
      </c>
      <c r="BG541" s="143">
        <f>IF(N541="zákl. přenesená",J541,0)</f>
        <v>0</v>
      </c>
      <c r="BH541" s="143">
        <f>IF(N541="sníž. přenesená",J541,0)</f>
        <v>0</v>
      </c>
      <c r="BI541" s="143">
        <f>IF(N541="nulová",J541,0)</f>
        <v>0</v>
      </c>
      <c r="BJ541" s="17" t="s">
        <v>79</v>
      </c>
      <c r="BK541" s="143">
        <f>ROUND(I541*H541,2)</f>
        <v>0</v>
      </c>
      <c r="BL541" s="17" t="s">
        <v>170</v>
      </c>
      <c r="BM541" s="142" t="s">
        <v>814</v>
      </c>
    </row>
    <row r="542" spans="2:65" s="1" customFormat="1" ht="11.25">
      <c r="B542" s="32"/>
      <c r="D542" s="144" t="s">
        <v>172</v>
      </c>
      <c r="F542" s="145" t="s">
        <v>815</v>
      </c>
      <c r="I542" s="146"/>
      <c r="L542" s="32"/>
      <c r="M542" s="147"/>
      <c r="T542" s="53"/>
      <c r="AT542" s="17" t="s">
        <v>172</v>
      </c>
      <c r="AU542" s="17" t="s">
        <v>81</v>
      </c>
    </row>
    <row r="543" spans="2:65" s="1" customFormat="1" ht="37.9" customHeight="1">
      <c r="B543" s="32"/>
      <c r="C543" s="131" t="s">
        <v>816</v>
      </c>
      <c r="D543" s="131" t="s">
        <v>165</v>
      </c>
      <c r="E543" s="132" t="s">
        <v>817</v>
      </c>
      <c r="F543" s="133" t="s">
        <v>818</v>
      </c>
      <c r="G543" s="134" t="s">
        <v>260</v>
      </c>
      <c r="H543" s="135">
        <v>511.291</v>
      </c>
      <c r="I543" s="136"/>
      <c r="J543" s="137">
        <f>ROUND(I543*H543,2)</f>
        <v>0</v>
      </c>
      <c r="K543" s="133" t="s">
        <v>169</v>
      </c>
      <c r="L543" s="32"/>
      <c r="M543" s="138" t="s">
        <v>19</v>
      </c>
      <c r="N543" s="139" t="s">
        <v>43</v>
      </c>
      <c r="P543" s="140">
        <f>O543*H543</f>
        <v>0</v>
      </c>
      <c r="Q543" s="140">
        <v>1.282E-2</v>
      </c>
      <c r="R543" s="140">
        <f>Q543*H543</f>
        <v>6.5547506200000001</v>
      </c>
      <c r="S543" s="140">
        <v>0</v>
      </c>
      <c r="T543" s="141">
        <f>S543*H543</f>
        <v>0</v>
      </c>
      <c r="AR543" s="142" t="s">
        <v>170</v>
      </c>
      <c r="AT543" s="142" t="s">
        <v>165</v>
      </c>
      <c r="AU543" s="142" t="s">
        <v>81</v>
      </c>
      <c r="AY543" s="17" t="s">
        <v>163</v>
      </c>
      <c r="BE543" s="143">
        <f>IF(N543="základní",J543,0)</f>
        <v>0</v>
      </c>
      <c r="BF543" s="143">
        <f>IF(N543="snížená",J543,0)</f>
        <v>0</v>
      </c>
      <c r="BG543" s="143">
        <f>IF(N543="zákl. přenesená",J543,0)</f>
        <v>0</v>
      </c>
      <c r="BH543" s="143">
        <f>IF(N543="sníž. přenesená",J543,0)</f>
        <v>0</v>
      </c>
      <c r="BI543" s="143">
        <f>IF(N543="nulová",J543,0)</f>
        <v>0</v>
      </c>
      <c r="BJ543" s="17" t="s">
        <v>79</v>
      </c>
      <c r="BK543" s="143">
        <f>ROUND(I543*H543,2)</f>
        <v>0</v>
      </c>
      <c r="BL543" s="17" t="s">
        <v>170</v>
      </c>
      <c r="BM543" s="142" t="s">
        <v>819</v>
      </c>
    </row>
    <row r="544" spans="2:65" s="1" customFormat="1" ht="11.25">
      <c r="B544" s="32"/>
      <c r="D544" s="144" t="s">
        <v>172</v>
      </c>
      <c r="F544" s="145" t="s">
        <v>820</v>
      </c>
      <c r="I544" s="146"/>
      <c r="L544" s="32"/>
      <c r="M544" s="147"/>
      <c r="T544" s="53"/>
      <c r="AT544" s="17" t="s">
        <v>172</v>
      </c>
      <c r="AU544" s="17" t="s">
        <v>81</v>
      </c>
    </row>
    <row r="545" spans="2:65" s="12" customFormat="1" ht="22.5">
      <c r="B545" s="150"/>
      <c r="D545" s="148" t="s">
        <v>188</v>
      </c>
      <c r="E545" s="151" t="s">
        <v>19</v>
      </c>
      <c r="F545" s="152" t="s">
        <v>821</v>
      </c>
      <c r="H545" s="153">
        <v>20.457000000000001</v>
      </c>
      <c r="I545" s="154"/>
      <c r="L545" s="150"/>
      <c r="M545" s="155"/>
      <c r="T545" s="156"/>
      <c r="AT545" s="151" t="s">
        <v>188</v>
      </c>
      <c r="AU545" s="151" t="s">
        <v>81</v>
      </c>
      <c r="AV545" s="12" t="s">
        <v>81</v>
      </c>
      <c r="AW545" s="12" t="s">
        <v>34</v>
      </c>
      <c r="AX545" s="12" t="s">
        <v>72</v>
      </c>
      <c r="AY545" s="151" t="s">
        <v>163</v>
      </c>
    </row>
    <row r="546" spans="2:65" s="12" customFormat="1" ht="22.5">
      <c r="B546" s="150"/>
      <c r="D546" s="148" t="s">
        <v>188</v>
      </c>
      <c r="E546" s="151" t="s">
        <v>19</v>
      </c>
      <c r="F546" s="152" t="s">
        <v>822</v>
      </c>
      <c r="H546" s="153">
        <v>38.131999999999998</v>
      </c>
      <c r="I546" s="154"/>
      <c r="L546" s="150"/>
      <c r="M546" s="155"/>
      <c r="T546" s="156"/>
      <c r="AT546" s="151" t="s">
        <v>188</v>
      </c>
      <c r="AU546" s="151" t="s">
        <v>81</v>
      </c>
      <c r="AV546" s="12" t="s">
        <v>81</v>
      </c>
      <c r="AW546" s="12" t="s">
        <v>34</v>
      </c>
      <c r="AX546" s="12" t="s">
        <v>72</v>
      </c>
      <c r="AY546" s="151" t="s">
        <v>163</v>
      </c>
    </row>
    <row r="547" spans="2:65" s="12" customFormat="1" ht="11.25">
      <c r="B547" s="150"/>
      <c r="D547" s="148" t="s">
        <v>188</v>
      </c>
      <c r="E547" s="151" t="s">
        <v>19</v>
      </c>
      <c r="F547" s="152" t="s">
        <v>823</v>
      </c>
      <c r="H547" s="153">
        <v>367.27</v>
      </c>
      <c r="I547" s="154"/>
      <c r="L547" s="150"/>
      <c r="M547" s="155"/>
      <c r="T547" s="156"/>
      <c r="AT547" s="151" t="s">
        <v>188</v>
      </c>
      <c r="AU547" s="151" t="s">
        <v>81</v>
      </c>
      <c r="AV547" s="12" t="s">
        <v>81</v>
      </c>
      <c r="AW547" s="12" t="s">
        <v>34</v>
      </c>
      <c r="AX547" s="12" t="s">
        <v>72</v>
      </c>
      <c r="AY547" s="151" t="s">
        <v>163</v>
      </c>
    </row>
    <row r="548" spans="2:65" s="12" customFormat="1" ht="22.5">
      <c r="B548" s="150"/>
      <c r="D548" s="148" t="s">
        <v>188</v>
      </c>
      <c r="E548" s="151" t="s">
        <v>19</v>
      </c>
      <c r="F548" s="152" t="s">
        <v>824</v>
      </c>
      <c r="H548" s="153">
        <v>62.256</v>
      </c>
      <c r="I548" s="154"/>
      <c r="L548" s="150"/>
      <c r="M548" s="155"/>
      <c r="T548" s="156"/>
      <c r="AT548" s="151" t="s">
        <v>188</v>
      </c>
      <c r="AU548" s="151" t="s">
        <v>81</v>
      </c>
      <c r="AV548" s="12" t="s">
        <v>81</v>
      </c>
      <c r="AW548" s="12" t="s">
        <v>34</v>
      </c>
      <c r="AX548" s="12" t="s">
        <v>72</v>
      </c>
      <c r="AY548" s="151" t="s">
        <v>163</v>
      </c>
    </row>
    <row r="549" spans="2:65" s="12" customFormat="1" ht="11.25">
      <c r="B549" s="150"/>
      <c r="D549" s="148" t="s">
        <v>188</v>
      </c>
      <c r="E549" s="151" t="s">
        <v>19</v>
      </c>
      <c r="F549" s="152" t="s">
        <v>825</v>
      </c>
      <c r="H549" s="153">
        <v>23.175999999999998</v>
      </c>
      <c r="I549" s="154"/>
      <c r="L549" s="150"/>
      <c r="M549" s="155"/>
      <c r="T549" s="156"/>
      <c r="AT549" s="151" t="s">
        <v>188</v>
      </c>
      <c r="AU549" s="151" t="s">
        <v>81</v>
      </c>
      <c r="AV549" s="12" t="s">
        <v>81</v>
      </c>
      <c r="AW549" s="12" t="s">
        <v>34</v>
      </c>
      <c r="AX549" s="12" t="s">
        <v>72</v>
      </c>
      <c r="AY549" s="151" t="s">
        <v>163</v>
      </c>
    </row>
    <row r="550" spans="2:65" s="13" customFormat="1" ht="11.25">
      <c r="B550" s="157"/>
      <c r="D550" s="148" t="s">
        <v>188</v>
      </c>
      <c r="E550" s="158" t="s">
        <v>19</v>
      </c>
      <c r="F550" s="159" t="s">
        <v>244</v>
      </c>
      <c r="H550" s="160">
        <v>511.291</v>
      </c>
      <c r="I550" s="161"/>
      <c r="L550" s="157"/>
      <c r="M550" s="162"/>
      <c r="T550" s="163"/>
      <c r="AT550" s="158" t="s">
        <v>188</v>
      </c>
      <c r="AU550" s="158" t="s">
        <v>81</v>
      </c>
      <c r="AV550" s="13" t="s">
        <v>170</v>
      </c>
      <c r="AW550" s="13" t="s">
        <v>34</v>
      </c>
      <c r="AX550" s="13" t="s">
        <v>79</v>
      </c>
      <c r="AY550" s="158" t="s">
        <v>163</v>
      </c>
    </row>
    <row r="551" spans="2:65" s="1" customFormat="1" ht="37.9" customHeight="1">
      <c r="B551" s="32"/>
      <c r="C551" s="131" t="s">
        <v>826</v>
      </c>
      <c r="D551" s="131" t="s">
        <v>165</v>
      </c>
      <c r="E551" s="132" t="s">
        <v>827</v>
      </c>
      <c r="F551" s="133" t="s">
        <v>828</v>
      </c>
      <c r="G551" s="134" t="s">
        <v>260</v>
      </c>
      <c r="H551" s="135">
        <v>488.11500000000001</v>
      </c>
      <c r="I551" s="136"/>
      <c r="J551" s="137">
        <f>ROUND(I551*H551,2)</f>
        <v>0</v>
      </c>
      <c r="K551" s="133" t="s">
        <v>169</v>
      </c>
      <c r="L551" s="32"/>
      <c r="M551" s="138" t="s">
        <v>19</v>
      </c>
      <c r="N551" s="139" t="s">
        <v>43</v>
      </c>
      <c r="P551" s="140">
        <f>O551*H551</f>
        <v>0</v>
      </c>
      <c r="Q551" s="140">
        <v>0</v>
      </c>
      <c r="R551" s="140">
        <f>Q551*H551</f>
        <v>0</v>
      </c>
      <c r="S551" s="140">
        <v>0</v>
      </c>
      <c r="T551" s="141">
        <f>S551*H551</f>
        <v>0</v>
      </c>
      <c r="AR551" s="142" t="s">
        <v>170</v>
      </c>
      <c r="AT551" s="142" t="s">
        <v>165</v>
      </c>
      <c r="AU551" s="142" t="s">
        <v>81</v>
      </c>
      <c r="AY551" s="17" t="s">
        <v>163</v>
      </c>
      <c r="BE551" s="143">
        <f>IF(N551="základní",J551,0)</f>
        <v>0</v>
      </c>
      <c r="BF551" s="143">
        <f>IF(N551="snížená",J551,0)</f>
        <v>0</v>
      </c>
      <c r="BG551" s="143">
        <f>IF(N551="zákl. přenesená",J551,0)</f>
        <v>0</v>
      </c>
      <c r="BH551" s="143">
        <f>IF(N551="sníž. přenesená",J551,0)</f>
        <v>0</v>
      </c>
      <c r="BI551" s="143">
        <f>IF(N551="nulová",J551,0)</f>
        <v>0</v>
      </c>
      <c r="BJ551" s="17" t="s">
        <v>79</v>
      </c>
      <c r="BK551" s="143">
        <f>ROUND(I551*H551,2)</f>
        <v>0</v>
      </c>
      <c r="BL551" s="17" t="s">
        <v>170</v>
      </c>
      <c r="BM551" s="142" t="s">
        <v>829</v>
      </c>
    </row>
    <row r="552" spans="2:65" s="1" customFormat="1" ht="11.25">
      <c r="B552" s="32"/>
      <c r="D552" s="144" t="s">
        <v>172</v>
      </c>
      <c r="F552" s="145" t="s">
        <v>830</v>
      </c>
      <c r="I552" s="146"/>
      <c r="L552" s="32"/>
      <c r="M552" s="147"/>
      <c r="T552" s="53"/>
      <c r="AT552" s="17" t="s">
        <v>172</v>
      </c>
      <c r="AU552" s="17" t="s">
        <v>81</v>
      </c>
    </row>
    <row r="553" spans="2:65" s="12" customFormat="1" ht="22.5">
      <c r="B553" s="150"/>
      <c r="D553" s="148" t="s">
        <v>188</v>
      </c>
      <c r="E553" s="151" t="s">
        <v>19</v>
      </c>
      <c r="F553" s="152" t="s">
        <v>821</v>
      </c>
      <c r="H553" s="153">
        <v>20.457000000000001</v>
      </c>
      <c r="I553" s="154"/>
      <c r="L553" s="150"/>
      <c r="M553" s="155"/>
      <c r="T553" s="156"/>
      <c r="AT553" s="151" t="s">
        <v>188</v>
      </c>
      <c r="AU553" s="151" t="s">
        <v>81</v>
      </c>
      <c r="AV553" s="12" t="s">
        <v>81</v>
      </c>
      <c r="AW553" s="12" t="s">
        <v>34</v>
      </c>
      <c r="AX553" s="12" t="s">
        <v>72</v>
      </c>
      <c r="AY553" s="151" t="s">
        <v>163</v>
      </c>
    </row>
    <row r="554" spans="2:65" s="12" customFormat="1" ht="22.5">
      <c r="B554" s="150"/>
      <c r="D554" s="148" t="s">
        <v>188</v>
      </c>
      <c r="E554" s="151" t="s">
        <v>19</v>
      </c>
      <c r="F554" s="152" t="s">
        <v>822</v>
      </c>
      <c r="H554" s="153">
        <v>38.131999999999998</v>
      </c>
      <c r="I554" s="154"/>
      <c r="L554" s="150"/>
      <c r="M554" s="155"/>
      <c r="T554" s="156"/>
      <c r="AT554" s="151" t="s">
        <v>188</v>
      </c>
      <c r="AU554" s="151" t="s">
        <v>81</v>
      </c>
      <c r="AV554" s="12" t="s">
        <v>81</v>
      </c>
      <c r="AW554" s="12" t="s">
        <v>34</v>
      </c>
      <c r="AX554" s="12" t="s">
        <v>72</v>
      </c>
      <c r="AY554" s="151" t="s">
        <v>163</v>
      </c>
    </row>
    <row r="555" spans="2:65" s="12" customFormat="1" ht="11.25">
      <c r="B555" s="150"/>
      <c r="D555" s="148" t="s">
        <v>188</v>
      </c>
      <c r="E555" s="151" t="s">
        <v>19</v>
      </c>
      <c r="F555" s="152" t="s">
        <v>823</v>
      </c>
      <c r="H555" s="153">
        <v>367.27</v>
      </c>
      <c r="I555" s="154"/>
      <c r="L555" s="150"/>
      <c r="M555" s="155"/>
      <c r="T555" s="156"/>
      <c r="AT555" s="151" t="s">
        <v>188</v>
      </c>
      <c r="AU555" s="151" t="s">
        <v>81</v>
      </c>
      <c r="AV555" s="12" t="s">
        <v>81</v>
      </c>
      <c r="AW555" s="12" t="s">
        <v>34</v>
      </c>
      <c r="AX555" s="12" t="s">
        <v>72</v>
      </c>
      <c r="AY555" s="151" t="s">
        <v>163</v>
      </c>
    </row>
    <row r="556" spans="2:65" s="12" customFormat="1" ht="22.5">
      <c r="B556" s="150"/>
      <c r="D556" s="148" t="s">
        <v>188</v>
      </c>
      <c r="E556" s="151" t="s">
        <v>19</v>
      </c>
      <c r="F556" s="152" t="s">
        <v>824</v>
      </c>
      <c r="H556" s="153">
        <v>62.256</v>
      </c>
      <c r="I556" s="154"/>
      <c r="L556" s="150"/>
      <c r="M556" s="155"/>
      <c r="T556" s="156"/>
      <c r="AT556" s="151" t="s">
        <v>188</v>
      </c>
      <c r="AU556" s="151" t="s">
        <v>81</v>
      </c>
      <c r="AV556" s="12" t="s">
        <v>81</v>
      </c>
      <c r="AW556" s="12" t="s">
        <v>34</v>
      </c>
      <c r="AX556" s="12" t="s">
        <v>72</v>
      </c>
      <c r="AY556" s="151" t="s">
        <v>163</v>
      </c>
    </row>
    <row r="557" spans="2:65" s="13" customFormat="1" ht="11.25">
      <c r="B557" s="157"/>
      <c r="D557" s="148" t="s">
        <v>188</v>
      </c>
      <c r="E557" s="158" t="s">
        <v>19</v>
      </c>
      <c r="F557" s="159" t="s">
        <v>244</v>
      </c>
      <c r="H557" s="160">
        <v>488.11500000000001</v>
      </c>
      <c r="I557" s="161"/>
      <c r="L557" s="157"/>
      <c r="M557" s="162"/>
      <c r="T557" s="163"/>
      <c r="AT557" s="158" t="s">
        <v>188</v>
      </c>
      <c r="AU557" s="158" t="s">
        <v>81</v>
      </c>
      <c r="AV557" s="13" t="s">
        <v>170</v>
      </c>
      <c r="AW557" s="13" t="s">
        <v>34</v>
      </c>
      <c r="AX557" s="13" t="s">
        <v>79</v>
      </c>
      <c r="AY557" s="158" t="s">
        <v>163</v>
      </c>
    </row>
    <row r="558" spans="2:65" s="11" customFormat="1" ht="22.9" customHeight="1">
      <c r="B558" s="119"/>
      <c r="D558" s="120" t="s">
        <v>71</v>
      </c>
      <c r="E558" s="129" t="s">
        <v>202</v>
      </c>
      <c r="F558" s="129" t="s">
        <v>831</v>
      </c>
      <c r="I558" s="122"/>
      <c r="J558" s="130">
        <f>BK558</f>
        <v>0</v>
      </c>
      <c r="L558" s="119"/>
      <c r="M558" s="124"/>
      <c r="P558" s="125">
        <f>SUM(P559:P735)</f>
        <v>0</v>
      </c>
      <c r="R558" s="125">
        <f>SUM(R559:R735)</f>
        <v>2869.7347720199996</v>
      </c>
      <c r="T558" s="126">
        <f>SUM(T559:T735)</f>
        <v>0</v>
      </c>
      <c r="AR558" s="120" t="s">
        <v>79</v>
      </c>
      <c r="AT558" s="127" t="s">
        <v>71</v>
      </c>
      <c r="AU558" s="127" t="s">
        <v>79</v>
      </c>
      <c r="AY558" s="120" t="s">
        <v>163</v>
      </c>
      <c r="BK558" s="128">
        <f>SUM(BK559:BK735)</f>
        <v>0</v>
      </c>
    </row>
    <row r="559" spans="2:65" s="1" customFormat="1" ht="16.5" customHeight="1">
      <c r="B559" s="32"/>
      <c r="C559" s="131" t="s">
        <v>832</v>
      </c>
      <c r="D559" s="131" t="s">
        <v>165</v>
      </c>
      <c r="E559" s="132" t="s">
        <v>833</v>
      </c>
      <c r="F559" s="133" t="s">
        <v>834</v>
      </c>
      <c r="G559" s="134" t="s">
        <v>260</v>
      </c>
      <c r="H559" s="135">
        <v>1227.5540000000001</v>
      </c>
      <c r="I559" s="136"/>
      <c r="J559" s="137">
        <f>ROUND(I559*H559,2)</f>
        <v>0</v>
      </c>
      <c r="K559" s="133" t="s">
        <v>192</v>
      </c>
      <c r="L559" s="32"/>
      <c r="M559" s="138" t="s">
        <v>19</v>
      </c>
      <c r="N559" s="139" t="s">
        <v>43</v>
      </c>
      <c r="P559" s="140">
        <f>O559*H559</f>
        <v>0</v>
      </c>
      <c r="Q559" s="140">
        <v>0</v>
      </c>
      <c r="R559" s="140">
        <f>Q559*H559</f>
        <v>0</v>
      </c>
      <c r="S559" s="140">
        <v>0</v>
      </c>
      <c r="T559" s="141">
        <f>S559*H559</f>
        <v>0</v>
      </c>
      <c r="AR559" s="142" t="s">
        <v>170</v>
      </c>
      <c r="AT559" s="142" t="s">
        <v>165</v>
      </c>
      <c r="AU559" s="142" t="s">
        <v>81</v>
      </c>
      <c r="AY559" s="17" t="s">
        <v>163</v>
      </c>
      <c r="BE559" s="143">
        <f>IF(N559="základní",J559,0)</f>
        <v>0</v>
      </c>
      <c r="BF559" s="143">
        <f>IF(N559="snížená",J559,0)</f>
        <v>0</v>
      </c>
      <c r="BG559" s="143">
        <f>IF(N559="zákl. přenesená",J559,0)</f>
        <v>0</v>
      </c>
      <c r="BH559" s="143">
        <f>IF(N559="sníž. přenesená",J559,0)</f>
        <v>0</v>
      </c>
      <c r="BI559" s="143">
        <f>IF(N559="nulová",J559,0)</f>
        <v>0</v>
      </c>
      <c r="BJ559" s="17" t="s">
        <v>79</v>
      </c>
      <c r="BK559" s="143">
        <f>ROUND(I559*H559,2)</f>
        <v>0</v>
      </c>
      <c r="BL559" s="17" t="s">
        <v>170</v>
      </c>
      <c r="BM559" s="142" t="s">
        <v>835</v>
      </c>
    </row>
    <row r="560" spans="2:65" s="1" customFormat="1" ht="29.25">
      <c r="B560" s="32"/>
      <c r="D560" s="148" t="s">
        <v>276</v>
      </c>
      <c r="F560" s="149" t="s">
        <v>836</v>
      </c>
      <c r="I560" s="146"/>
      <c r="L560" s="32"/>
      <c r="M560" s="147"/>
      <c r="T560" s="53"/>
      <c r="AT560" s="17" t="s">
        <v>276</v>
      </c>
      <c r="AU560" s="17" t="s">
        <v>81</v>
      </c>
    </row>
    <row r="561" spans="2:65" s="12" customFormat="1" ht="22.5">
      <c r="B561" s="150"/>
      <c r="D561" s="148" t="s">
        <v>188</v>
      </c>
      <c r="E561" s="151" t="s">
        <v>19</v>
      </c>
      <c r="F561" s="152" t="s">
        <v>837</v>
      </c>
      <c r="H561" s="153">
        <v>449.82</v>
      </c>
      <c r="I561" s="154"/>
      <c r="L561" s="150"/>
      <c r="M561" s="155"/>
      <c r="T561" s="156"/>
      <c r="AT561" s="151" t="s">
        <v>188</v>
      </c>
      <c r="AU561" s="151" t="s">
        <v>81</v>
      </c>
      <c r="AV561" s="12" t="s">
        <v>81</v>
      </c>
      <c r="AW561" s="12" t="s">
        <v>34</v>
      </c>
      <c r="AX561" s="12" t="s">
        <v>72</v>
      </c>
      <c r="AY561" s="151" t="s">
        <v>163</v>
      </c>
    </row>
    <row r="562" spans="2:65" s="12" customFormat="1" ht="22.5">
      <c r="B562" s="150"/>
      <c r="D562" s="148" t="s">
        <v>188</v>
      </c>
      <c r="E562" s="151" t="s">
        <v>19</v>
      </c>
      <c r="F562" s="152" t="s">
        <v>838</v>
      </c>
      <c r="H562" s="153">
        <v>380.55500000000001</v>
      </c>
      <c r="I562" s="154"/>
      <c r="L562" s="150"/>
      <c r="M562" s="155"/>
      <c r="T562" s="156"/>
      <c r="AT562" s="151" t="s">
        <v>188</v>
      </c>
      <c r="AU562" s="151" t="s">
        <v>81</v>
      </c>
      <c r="AV562" s="12" t="s">
        <v>81</v>
      </c>
      <c r="AW562" s="12" t="s">
        <v>34</v>
      </c>
      <c r="AX562" s="12" t="s">
        <v>72</v>
      </c>
      <c r="AY562" s="151" t="s">
        <v>163</v>
      </c>
    </row>
    <row r="563" spans="2:65" s="12" customFormat="1" ht="22.5">
      <c r="B563" s="150"/>
      <c r="D563" s="148" t="s">
        <v>188</v>
      </c>
      <c r="E563" s="151" t="s">
        <v>19</v>
      </c>
      <c r="F563" s="152" t="s">
        <v>839</v>
      </c>
      <c r="H563" s="153">
        <v>397.17899999999997</v>
      </c>
      <c r="I563" s="154"/>
      <c r="L563" s="150"/>
      <c r="M563" s="155"/>
      <c r="T563" s="156"/>
      <c r="AT563" s="151" t="s">
        <v>188</v>
      </c>
      <c r="AU563" s="151" t="s">
        <v>81</v>
      </c>
      <c r="AV563" s="12" t="s">
        <v>81</v>
      </c>
      <c r="AW563" s="12" t="s">
        <v>34</v>
      </c>
      <c r="AX563" s="12" t="s">
        <v>72</v>
      </c>
      <c r="AY563" s="151" t="s">
        <v>163</v>
      </c>
    </row>
    <row r="564" spans="2:65" s="13" customFormat="1" ht="11.25">
      <c r="B564" s="157"/>
      <c r="D564" s="148" t="s">
        <v>188</v>
      </c>
      <c r="E564" s="158" t="s">
        <v>19</v>
      </c>
      <c r="F564" s="159" t="s">
        <v>244</v>
      </c>
      <c r="H564" s="160">
        <v>1227.5540000000001</v>
      </c>
      <c r="I564" s="161"/>
      <c r="L564" s="157"/>
      <c r="M564" s="162"/>
      <c r="T564" s="163"/>
      <c r="AT564" s="158" t="s">
        <v>188</v>
      </c>
      <c r="AU564" s="158" t="s">
        <v>81</v>
      </c>
      <c r="AV564" s="13" t="s">
        <v>170</v>
      </c>
      <c r="AW564" s="13" t="s">
        <v>34</v>
      </c>
      <c r="AX564" s="13" t="s">
        <v>79</v>
      </c>
      <c r="AY564" s="158" t="s">
        <v>163</v>
      </c>
    </row>
    <row r="565" spans="2:65" s="1" customFormat="1" ht="16.5" customHeight="1">
      <c r="B565" s="32"/>
      <c r="C565" s="131" t="s">
        <v>840</v>
      </c>
      <c r="D565" s="131" t="s">
        <v>165</v>
      </c>
      <c r="E565" s="132" t="s">
        <v>841</v>
      </c>
      <c r="F565" s="133" t="s">
        <v>842</v>
      </c>
      <c r="G565" s="134" t="s">
        <v>260</v>
      </c>
      <c r="H565" s="135">
        <v>129.84</v>
      </c>
      <c r="I565" s="136"/>
      <c r="J565" s="137">
        <f>ROUND(I565*H565,2)</f>
        <v>0</v>
      </c>
      <c r="K565" s="133" t="s">
        <v>192</v>
      </c>
      <c r="L565" s="32"/>
      <c r="M565" s="138" t="s">
        <v>19</v>
      </c>
      <c r="N565" s="139" t="s">
        <v>43</v>
      </c>
      <c r="P565" s="140">
        <f>O565*H565</f>
        <v>0</v>
      </c>
      <c r="Q565" s="140">
        <v>0</v>
      </c>
      <c r="R565" s="140">
        <f>Q565*H565</f>
        <v>0</v>
      </c>
      <c r="S565" s="140">
        <v>0</v>
      </c>
      <c r="T565" s="141">
        <f>S565*H565</f>
        <v>0</v>
      </c>
      <c r="AR565" s="142" t="s">
        <v>170</v>
      </c>
      <c r="AT565" s="142" t="s">
        <v>165</v>
      </c>
      <c r="AU565" s="142" t="s">
        <v>81</v>
      </c>
      <c r="AY565" s="17" t="s">
        <v>163</v>
      </c>
      <c r="BE565" s="143">
        <f>IF(N565="základní",J565,0)</f>
        <v>0</v>
      </c>
      <c r="BF565" s="143">
        <f>IF(N565="snížená",J565,0)</f>
        <v>0</v>
      </c>
      <c r="BG565" s="143">
        <f>IF(N565="zákl. přenesená",J565,0)</f>
        <v>0</v>
      </c>
      <c r="BH565" s="143">
        <f>IF(N565="sníž. přenesená",J565,0)</f>
        <v>0</v>
      </c>
      <c r="BI565" s="143">
        <f>IF(N565="nulová",J565,0)</f>
        <v>0</v>
      </c>
      <c r="BJ565" s="17" t="s">
        <v>79</v>
      </c>
      <c r="BK565" s="143">
        <f>ROUND(I565*H565,2)</f>
        <v>0</v>
      </c>
      <c r="BL565" s="17" t="s">
        <v>170</v>
      </c>
      <c r="BM565" s="142" t="s">
        <v>843</v>
      </c>
    </row>
    <row r="566" spans="2:65" s="1" customFormat="1" ht="29.25">
      <c r="B566" s="32"/>
      <c r="D566" s="148" t="s">
        <v>276</v>
      </c>
      <c r="F566" s="149" t="s">
        <v>836</v>
      </c>
      <c r="I566" s="146"/>
      <c r="L566" s="32"/>
      <c r="M566" s="147"/>
      <c r="T566" s="53"/>
      <c r="AT566" s="17" t="s">
        <v>276</v>
      </c>
      <c r="AU566" s="17" t="s">
        <v>81</v>
      </c>
    </row>
    <row r="567" spans="2:65" s="12" customFormat="1" ht="22.5">
      <c r="B567" s="150"/>
      <c r="D567" s="148" t="s">
        <v>188</v>
      </c>
      <c r="E567" s="151" t="s">
        <v>19</v>
      </c>
      <c r="F567" s="152" t="s">
        <v>844</v>
      </c>
      <c r="H567" s="153">
        <v>129.84</v>
      </c>
      <c r="I567" s="154"/>
      <c r="L567" s="150"/>
      <c r="M567" s="155"/>
      <c r="T567" s="156"/>
      <c r="AT567" s="151" t="s">
        <v>188</v>
      </c>
      <c r="AU567" s="151" t="s">
        <v>81</v>
      </c>
      <c r="AV567" s="12" t="s">
        <v>81</v>
      </c>
      <c r="AW567" s="12" t="s">
        <v>34</v>
      </c>
      <c r="AX567" s="12" t="s">
        <v>79</v>
      </c>
      <c r="AY567" s="151" t="s">
        <v>163</v>
      </c>
    </row>
    <row r="568" spans="2:65" s="1" customFormat="1" ht="21.75" customHeight="1">
      <c r="B568" s="32"/>
      <c r="C568" s="131" t="s">
        <v>845</v>
      </c>
      <c r="D568" s="131" t="s">
        <v>165</v>
      </c>
      <c r="E568" s="132" t="s">
        <v>846</v>
      </c>
      <c r="F568" s="133" t="s">
        <v>847</v>
      </c>
      <c r="G568" s="134" t="s">
        <v>260</v>
      </c>
      <c r="H568" s="135">
        <v>69.84</v>
      </c>
      <c r="I568" s="136"/>
      <c r="J568" s="137">
        <f>ROUND(I568*H568,2)</f>
        <v>0</v>
      </c>
      <c r="K568" s="133" t="s">
        <v>192</v>
      </c>
      <c r="L568" s="32"/>
      <c r="M568" s="138" t="s">
        <v>19</v>
      </c>
      <c r="N568" s="139" t="s">
        <v>43</v>
      </c>
      <c r="P568" s="140">
        <f>O568*H568</f>
        <v>0</v>
      </c>
      <c r="Q568" s="140">
        <v>0</v>
      </c>
      <c r="R568" s="140">
        <f>Q568*H568</f>
        <v>0</v>
      </c>
      <c r="S568" s="140">
        <v>0</v>
      </c>
      <c r="T568" s="141">
        <f>S568*H568</f>
        <v>0</v>
      </c>
      <c r="AR568" s="142" t="s">
        <v>170</v>
      </c>
      <c r="AT568" s="142" t="s">
        <v>165</v>
      </c>
      <c r="AU568" s="142" t="s">
        <v>81</v>
      </c>
      <c r="AY568" s="17" t="s">
        <v>163</v>
      </c>
      <c r="BE568" s="143">
        <f>IF(N568="základní",J568,0)</f>
        <v>0</v>
      </c>
      <c r="BF568" s="143">
        <f>IF(N568="snížená",J568,0)</f>
        <v>0</v>
      </c>
      <c r="BG568" s="143">
        <f>IF(N568="zákl. přenesená",J568,0)</f>
        <v>0</v>
      </c>
      <c r="BH568" s="143">
        <f>IF(N568="sníž. přenesená",J568,0)</f>
        <v>0</v>
      </c>
      <c r="BI568" s="143">
        <f>IF(N568="nulová",J568,0)</f>
        <v>0</v>
      </c>
      <c r="BJ568" s="17" t="s">
        <v>79</v>
      </c>
      <c r="BK568" s="143">
        <f>ROUND(I568*H568,2)</f>
        <v>0</v>
      </c>
      <c r="BL568" s="17" t="s">
        <v>170</v>
      </c>
      <c r="BM568" s="142" t="s">
        <v>848</v>
      </c>
    </row>
    <row r="569" spans="2:65" s="1" customFormat="1" ht="29.25">
      <c r="B569" s="32"/>
      <c r="D569" s="148" t="s">
        <v>276</v>
      </c>
      <c r="F569" s="149" t="s">
        <v>836</v>
      </c>
      <c r="I569" s="146"/>
      <c r="L569" s="32"/>
      <c r="M569" s="147"/>
      <c r="T569" s="53"/>
      <c r="AT569" s="17" t="s">
        <v>276</v>
      </c>
      <c r="AU569" s="17" t="s">
        <v>81</v>
      </c>
    </row>
    <row r="570" spans="2:65" s="12" customFormat="1" ht="11.25">
      <c r="B570" s="150"/>
      <c r="D570" s="148" t="s">
        <v>188</v>
      </c>
      <c r="E570" s="151" t="s">
        <v>19</v>
      </c>
      <c r="F570" s="152" t="s">
        <v>849</v>
      </c>
      <c r="H570" s="153">
        <v>69.84</v>
      </c>
      <c r="I570" s="154"/>
      <c r="L570" s="150"/>
      <c r="M570" s="155"/>
      <c r="T570" s="156"/>
      <c r="AT570" s="151" t="s">
        <v>188</v>
      </c>
      <c r="AU570" s="151" t="s">
        <v>81</v>
      </c>
      <c r="AV570" s="12" t="s">
        <v>81</v>
      </c>
      <c r="AW570" s="12" t="s">
        <v>34</v>
      </c>
      <c r="AX570" s="12" t="s">
        <v>79</v>
      </c>
      <c r="AY570" s="151" t="s">
        <v>163</v>
      </c>
    </row>
    <row r="571" spans="2:65" s="1" customFormat="1" ht="16.5" customHeight="1">
      <c r="B571" s="32"/>
      <c r="C571" s="131" t="s">
        <v>850</v>
      </c>
      <c r="D571" s="131" t="s">
        <v>165</v>
      </c>
      <c r="E571" s="132" t="s">
        <v>851</v>
      </c>
      <c r="F571" s="133" t="s">
        <v>852</v>
      </c>
      <c r="G571" s="134" t="s">
        <v>260</v>
      </c>
      <c r="H571" s="135">
        <v>1379.76</v>
      </c>
      <c r="I571" s="136"/>
      <c r="J571" s="137">
        <f>ROUND(I571*H571,2)</f>
        <v>0</v>
      </c>
      <c r="K571" s="133" t="s">
        <v>192</v>
      </c>
      <c r="L571" s="32"/>
      <c r="M571" s="138" t="s">
        <v>19</v>
      </c>
      <c r="N571" s="139" t="s">
        <v>43</v>
      </c>
      <c r="P571" s="140">
        <f>O571*H571</f>
        <v>0</v>
      </c>
      <c r="Q571" s="140">
        <v>0</v>
      </c>
      <c r="R571" s="140">
        <f>Q571*H571</f>
        <v>0</v>
      </c>
      <c r="S571" s="140">
        <v>0</v>
      </c>
      <c r="T571" s="141">
        <f>S571*H571</f>
        <v>0</v>
      </c>
      <c r="AR571" s="142" t="s">
        <v>170</v>
      </c>
      <c r="AT571" s="142" t="s">
        <v>165</v>
      </c>
      <c r="AU571" s="142" t="s">
        <v>81</v>
      </c>
      <c r="AY571" s="17" t="s">
        <v>163</v>
      </c>
      <c r="BE571" s="143">
        <f>IF(N571="základní",J571,0)</f>
        <v>0</v>
      </c>
      <c r="BF571" s="143">
        <f>IF(N571="snížená",J571,0)</f>
        <v>0</v>
      </c>
      <c r="BG571" s="143">
        <f>IF(N571="zákl. přenesená",J571,0)</f>
        <v>0</v>
      </c>
      <c r="BH571" s="143">
        <f>IF(N571="sníž. přenesená",J571,0)</f>
        <v>0</v>
      </c>
      <c r="BI571" s="143">
        <f>IF(N571="nulová",J571,0)</f>
        <v>0</v>
      </c>
      <c r="BJ571" s="17" t="s">
        <v>79</v>
      </c>
      <c r="BK571" s="143">
        <f>ROUND(I571*H571,2)</f>
        <v>0</v>
      </c>
      <c r="BL571" s="17" t="s">
        <v>170</v>
      </c>
      <c r="BM571" s="142" t="s">
        <v>853</v>
      </c>
    </row>
    <row r="572" spans="2:65" s="1" customFormat="1" ht="29.25">
      <c r="B572" s="32"/>
      <c r="D572" s="148" t="s">
        <v>276</v>
      </c>
      <c r="F572" s="149" t="s">
        <v>854</v>
      </c>
      <c r="I572" s="146"/>
      <c r="L572" s="32"/>
      <c r="M572" s="147"/>
      <c r="T572" s="53"/>
      <c r="AT572" s="17" t="s">
        <v>276</v>
      </c>
      <c r="AU572" s="17" t="s">
        <v>81</v>
      </c>
    </row>
    <row r="573" spans="2:65" s="12" customFormat="1" ht="11.25">
      <c r="B573" s="150"/>
      <c r="D573" s="148" t="s">
        <v>188</v>
      </c>
      <c r="E573" s="151" t="s">
        <v>19</v>
      </c>
      <c r="F573" s="152" t="s">
        <v>855</v>
      </c>
      <c r="H573" s="153">
        <v>1379.76</v>
      </c>
      <c r="I573" s="154"/>
      <c r="L573" s="150"/>
      <c r="M573" s="155"/>
      <c r="T573" s="156"/>
      <c r="AT573" s="151" t="s">
        <v>188</v>
      </c>
      <c r="AU573" s="151" t="s">
        <v>81</v>
      </c>
      <c r="AV573" s="12" t="s">
        <v>81</v>
      </c>
      <c r="AW573" s="12" t="s">
        <v>34</v>
      </c>
      <c r="AX573" s="12" t="s">
        <v>79</v>
      </c>
      <c r="AY573" s="151" t="s">
        <v>163</v>
      </c>
    </row>
    <row r="574" spans="2:65" s="1" customFormat="1" ht="16.5" customHeight="1">
      <c r="B574" s="32"/>
      <c r="C574" s="131" t="s">
        <v>856</v>
      </c>
      <c r="D574" s="131" t="s">
        <v>165</v>
      </c>
      <c r="E574" s="132" t="s">
        <v>857</v>
      </c>
      <c r="F574" s="133" t="s">
        <v>858</v>
      </c>
      <c r="G574" s="134" t="s">
        <v>260</v>
      </c>
      <c r="H574" s="135">
        <v>506.29</v>
      </c>
      <c r="I574" s="136"/>
      <c r="J574" s="137">
        <f>ROUND(I574*H574,2)</f>
        <v>0</v>
      </c>
      <c r="K574" s="133" t="s">
        <v>192</v>
      </c>
      <c r="L574" s="32"/>
      <c r="M574" s="138" t="s">
        <v>19</v>
      </c>
      <c r="N574" s="139" t="s">
        <v>43</v>
      </c>
      <c r="P574" s="140">
        <f>O574*H574</f>
        <v>0</v>
      </c>
      <c r="Q574" s="140">
        <v>0</v>
      </c>
      <c r="R574" s="140">
        <f>Q574*H574</f>
        <v>0</v>
      </c>
      <c r="S574" s="140">
        <v>0</v>
      </c>
      <c r="T574" s="141">
        <f>S574*H574</f>
        <v>0</v>
      </c>
      <c r="AR574" s="142" t="s">
        <v>170</v>
      </c>
      <c r="AT574" s="142" t="s">
        <v>165</v>
      </c>
      <c r="AU574" s="142" t="s">
        <v>81</v>
      </c>
      <c r="AY574" s="17" t="s">
        <v>163</v>
      </c>
      <c r="BE574" s="143">
        <f>IF(N574="základní",J574,0)</f>
        <v>0</v>
      </c>
      <c r="BF574" s="143">
        <f>IF(N574="snížená",J574,0)</f>
        <v>0</v>
      </c>
      <c r="BG574" s="143">
        <f>IF(N574="zákl. přenesená",J574,0)</f>
        <v>0</v>
      </c>
      <c r="BH574" s="143">
        <f>IF(N574="sníž. přenesená",J574,0)</f>
        <v>0</v>
      </c>
      <c r="BI574" s="143">
        <f>IF(N574="nulová",J574,0)</f>
        <v>0</v>
      </c>
      <c r="BJ574" s="17" t="s">
        <v>79</v>
      </c>
      <c r="BK574" s="143">
        <f>ROUND(I574*H574,2)</f>
        <v>0</v>
      </c>
      <c r="BL574" s="17" t="s">
        <v>170</v>
      </c>
      <c r="BM574" s="142" t="s">
        <v>859</v>
      </c>
    </row>
    <row r="575" spans="2:65" s="1" customFormat="1" ht="29.25">
      <c r="B575" s="32"/>
      <c r="D575" s="148" t="s">
        <v>276</v>
      </c>
      <c r="F575" s="149" t="s">
        <v>860</v>
      </c>
      <c r="I575" s="146"/>
      <c r="L575" s="32"/>
      <c r="M575" s="147"/>
      <c r="T575" s="53"/>
      <c r="AT575" s="17" t="s">
        <v>276</v>
      </c>
      <c r="AU575" s="17" t="s">
        <v>81</v>
      </c>
    </row>
    <row r="576" spans="2:65" s="12" customFormat="1" ht="11.25">
      <c r="B576" s="150"/>
      <c r="D576" s="148" t="s">
        <v>188</v>
      </c>
      <c r="E576" s="151" t="s">
        <v>19</v>
      </c>
      <c r="F576" s="152" t="s">
        <v>861</v>
      </c>
      <c r="H576" s="153">
        <v>506.29</v>
      </c>
      <c r="I576" s="154"/>
      <c r="L576" s="150"/>
      <c r="M576" s="155"/>
      <c r="T576" s="156"/>
      <c r="AT576" s="151" t="s">
        <v>188</v>
      </c>
      <c r="AU576" s="151" t="s">
        <v>81</v>
      </c>
      <c r="AV576" s="12" t="s">
        <v>81</v>
      </c>
      <c r="AW576" s="12" t="s">
        <v>34</v>
      </c>
      <c r="AX576" s="12" t="s">
        <v>79</v>
      </c>
      <c r="AY576" s="151" t="s">
        <v>163</v>
      </c>
    </row>
    <row r="577" spans="2:65" s="1" customFormat="1" ht="16.5" customHeight="1">
      <c r="B577" s="32"/>
      <c r="C577" s="131" t="s">
        <v>862</v>
      </c>
      <c r="D577" s="131" t="s">
        <v>165</v>
      </c>
      <c r="E577" s="132" t="s">
        <v>863</v>
      </c>
      <c r="F577" s="133" t="s">
        <v>864</v>
      </c>
      <c r="G577" s="134" t="s">
        <v>254</v>
      </c>
      <c r="H577" s="135">
        <v>19.239999999999998</v>
      </c>
      <c r="I577" s="136"/>
      <c r="J577" s="137">
        <f>ROUND(I577*H577,2)</f>
        <v>0</v>
      </c>
      <c r="K577" s="133" t="s">
        <v>192</v>
      </c>
      <c r="L577" s="32"/>
      <c r="M577" s="138" t="s">
        <v>19</v>
      </c>
      <c r="N577" s="139" t="s">
        <v>43</v>
      </c>
      <c r="P577" s="140">
        <f>O577*H577</f>
        <v>0</v>
      </c>
      <c r="Q577" s="140">
        <v>0</v>
      </c>
      <c r="R577" s="140">
        <f>Q577*H577</f>
        <v>0</v>
      </c>
      <c r="S577" s="140">
        <v>0</v>
      </c>
      <c r="T577" s="141">
        <f>S577*H577</f>
        <v>0</v>
      </c>
      <c r="AR577" s="142" t="s">
        <v>170</v>
      </c>
      <c r="AT577" s="142" t="s">
        <v>165</v>
      </c>
      <c r="AU577" s="142" t="s">
        <v>81</v>
      </c>
      <c r="AY577" s="17" t="s">
        <v>163</v>
      </c>
      <c r="BE577" s="143">
        <f>IF(N577="základní",J577,0)</f>
        <v>0</v>
      </c>
      <c r="BF577" s="143">
        <f>IF(N577="snížená",J577,0)</f>
        <v>0</v>
      </c>
      <c r="BG577" s="143">
        <f>IF(N577="zákl. přenesená",J577,0)</f>
        <v>0</v>
      </c>
      <c r="BH577" s="143">
        <f>IF(N577="sníž. přenesená",J577,0)</f>
        <v>0</v>
      </c>
      <c r="BI577" s="143">
        <f>IF(N577="nulová",J577,0)</f>
        <v>0</v>
      </c>
      <c r="BJ577" s="17" t="s">
        <v>79</v>
      </c>
      <c r="BK577" s="143">
        <f>ROUND(I577*H577,2)</f>
        <v>0</v>
      </c>
      <c r="BL577" s="17" t="s">
        <v>170</v>
      </c>
      <c r="BM577" s="142" t="s">
        <v>865</v>
      </c>
    </row>
    <row r="578" spans="2:65" s="1" customFormat="1" ht="29.25">
      <c r="B578" s="32"/>
      <c r="D578" s="148" t="s">
        <v>276</v>
      </c>
      <c r="F578" s="149" t="s">
        <v>866</v>
      </c>
      <c r="I578" s="146"/>
      <c r="L578" s="32"/>
      <c r="M578" s="147"/>
      <c r="T578" s="53"/>
      <c r="AT578" s="17" t="s">
        <v>276</v>
      </c>
      <c r="AU578" s="17" t="s">
        <v>81</v>
      </c>
    </row>
    <row r="579" spans="2:65" s="12" customFormat="1" ht="11.25">
      <c r="B579" s="150"/>
      <c r="D579" s="148" t="s">
        <v>188</v>
      </c>
      <c r="E579" s="151" t="s">
        <v>19</v>
      </c>
      <c r="F579" s="152" t="s">
        <v>867</v>
      </c>
      <c r="H579" s="153">
        <v>19.239999999999998</v>
      </c>
      <c r="I579" s="154"/>
      <c r="L579" s="150"/>
      <c r="M579" s="155"/>
      <c r="T579" s="156"/>
      <c r="AT579" s="151" t="s">
        <v>188</v>
      </c>
      <c r="AU579" s="151" t="s">
        <v>81</v>
      </c>
      <c r="AV579" s="12" t="s">
        <v>81</v>
      </c>
      <c r="AW579" s="12" t="s">
        <v>34</v>
      </c>
      <c r="AX579" s="12" t="s">
        <v>79</v>
      </c>
      <c r="AY579" s="151" t="s">
        <v>163</v>
      </c>
    </row>
    <row r="580" spans="2:65" s="1" customFormat="1" ht="21.75" customHeight="1">
      <c r="B580" s="32"/>
      <c r="C580" s="131" t="s">
        <v>868</v>
      </c>
      <c r="D580" s="131" t="s">
        <v>165</v>
      </c>
      <c r="E580" s="132" t="s">
        <v>869</v>
      </c>
      <c r="F580" s="133" t="s">
        <v>870</v>
      </c>
      <c r="G580" s="134" t="s">
        <v>254</v>
      </c>
      <c r="H580" s="135">
        <v>731.02</v>
      </c>
      <c r="I580" s="136"/>
      <c r="J580" s="137">
        <f>ROUND(I580*H580,2)</f>
        <v>0</v>
      </c>
      <c r="K580" s="133" t="s">
        <v>192</v>
      </c>
      <c r="L580" s="32"/>
      <c r="M580" s="138" t="s">
        <v>19</v>
      </c>
      <c r="N580" s="139" t="s">
        <v>43</v>
      </c>
      <c r="P580" s="140">
        <f>O580*H580</f>
        <v>0</v>
      </c>
      <c r="Q580" s="140">
        <v>0</v>
      </c>
      <c r="R580" s="140">
        <f>Q580*H580</f>
        <v>0</v>
      </c>
      <c r="S580" s="140">
        <v>0</v>
      </c>
      <c r="T580" s="141">
        <f>S580*H580</f>
        <v>0</v>
      </c>
      <c r="AR580" s="142" t="s">
        <v>170</v>
      </c>
      <c r="AT580" s="142" t="s">
        <v>165</v>
      </c>
      <c r="AU580" s="142" t="s">
        <v>81</v>
      </c>
      <c r="AY580" s="17" t="s">
        <v>163</v>
      </c>
      <c r="BE580" s="143">
        <f>IF(N580="základní",J580,0)</f>
        <v>0</v>
      </c>
      <c r="BF580" s="143">
        <f>IF(N580="snížená",J580,0)</f>
        <v>0</v>
      </c>
      <c r="BG580" s="143">
        <f>IF(N580="zákl. přenesená",J580,0)</f>
        <v>0</v>
      </c>
      <c r="BH580" s="143">
        <f>IF(N580="sníž. přenesená",J580,0)</f>
        <v>0</v>
      </c>
      <c r="BI580" s="143">
        <f>IF(N580="nulová",J580,0)</f>
        <v>0</v>
      </c>
      <c r="BJ580" s="17" t="s">
        <v>79</v>
      </c>
      <c r="BK580" s="143">
        <f>ROUND(I580*H580,2)</f>
        <v>0</v>
      </c>
      <c r="BL580" s="17" t="s">
        <v>170</v>
      </c>
      <c r="BM580" s="142" t="s">
        <v>871</v>
      </c>
    </row>
    <row r="581" spans="2:65" s="1" customFormat="1" ht="29.25">
      <c r="B581" s="32"/>
      <c r="D581" s="148" t="s">
        <v>276</v>
      </c>
      <c r="F581" s="149" t="s">
        <v>872</v>
      </c>
      <c r="I581" s="146"/>
      <c r="L581" s="32"/>
      <c r="M581" s="147"/>
      <c r="T581" s="53"/>
      <c r="AT581" s="17" t="s">
        <v>276</v>
      </c>
      <c r="AU581" s="17" t="s">
        <v>81</v>
      </c>
    </row>
    <row r="582" spans="2:65" s="12" customFormat="1" ht="22.5">
      <c r="B582" s="150"/>
      <c r="D582" s="148" t="s">
        <v>188</v>
      </c>
      <c r="E582" s="151" t="s">
        <v>19</v>
      </c>
      <c r="F582" s="152" t="s">
        <v>873</v>
      </c>
      <c r="H582" s="153">
        <v>407.29</v>
      </c>
      <c r="I582" s="154"/>
      <c r="L582" s="150"/>
      <c r="M582" s="155"/>
      <c r="T582" s="156"/>
      <c r="AT582" s="151" t="s">
        <v>188</v>
      </c>
      <c r="AU582" s="151" t="s">
        <v>81</v>
      </c>
      <c r="AV582" s="12" t="s">
        <v>81</v>
      </c>
      <c r="AW582" s="12" t="s">
        <v>34</v>
      </c>
      <c r="AX582" s="12" t="s">
        <v>72</v>
      </c>
      <c r="AY582" s="151" t="s">
        <v>163</v>
      </c>
    </row>
    <row r="583" spans="2:65" s="12" customFormat="1" ht="22.5">
      <c r="B583" s="150"/>
      <c r="D583" s="148" t="s">
        <v>188</v>
      </c>
      <c r="E583" s="151" t="s">
        <v>19</v>
      </c>
      <c r="F583" s="152" t="s">
        <v>874</v>
      </c>
      <c r="H583" s="153">
        <v>323.73</v>
      </c>
      <c r="I583" s="154"/>
      <c r="L583" s="150"/>
      <c r="M583" s="155"/>
      <c r="T583" s="156"/>
      <c r="AT583" s="151" t="s">
        <v>188</v>
      </c>
      <c r="AU583" s="151" t="s">
        <v>81</v>
      </c>
      <c r="AV583" s="12" t="s">
        <v>81</v>
      </c>
      <c r="AW583" s="12" t="s">
        <v>34</v>
      </c>
      <c r="AX583" s="12" t="s">
        <v>72</v>
      </c>
      <c r="AY583" s="151" t="s">
        <v>163</v>
      </c>
    </row>
    <row r="584" spans="2:65" s="13" customFormat="1" ht="11.25">
      <c r="B584" s="157"/>
      <c r="D584" s="148" t="s">
        <v>188</v>
      </c>
      <c r="E584" s="158" t="s">
        <v>19</v>
      </c>
      <c r="F584" s="159" t="s">
        <v>244</v>
      </c>
      <c r="H584" s="160">
        <v>731.02</v>
      </c>
      <c r="I584" s="161"/>
      <c r="L584" s="157"/>
      <c r="M584" s="162"/>
      <c r="T584" s="163"/>
      <c r="AT584" s="158" t="s">
        <v>188</v>
      </c>
      <c r="AU584" s="158" t="s">
        <v>81</v>
      </c>
      <c r="AV584" s="13" t="s">
        <v>170</v>
      </c>
      <c r="AW584" s="13" t="s">
        <v>34</v>
      </c>
      <c r="AX584" s="13" t="s">
        <v>79</v>
      </c>
      <c r="AY584" s="158" t="s">
        <v>163</v>
      </c>
    </row>
    <row r="585" spans="2:65" s="1" customFormat="1" ht="33" customHeight="1">
      <c r="B585" s="32"/>
      <c r="C585" s="131" t="s">
        <v>875</v>
      </c>
      <c r="D585" s="131" t="s">
        <v>165</v>
      </c>
      <c r="E585" s="132" t="s">
        <v>876</v>
      </c>
      <c r="F585" s="133" t="s">
        <v>877</v>
      </c>
      <c r="G585" s="134" t="s">
        <v>260</v>
      </c>
      <c r="H585" s="135">
        <v>93.75</v>
      </c>
      <c r="I585" s="136"/>
      <c r="J585" s="137">
        <f>ROUND(I585*H585,2)</f>
        <v>0</v>
      </c>
      <c r="K585" s="133" t="s">
        <v>169</v>
      </c>
      <c r="L585" s="32"/>
      <c r="M585" s="138" t="s">
        <v>19</v>
      </c>
      <c r="N585" s="139" t="s">
        <v>43</v>
      </c>
      <c r="P585" s="140">
        <f>O585*H585</f>
        <v>0</v>
      </c>
      <c r="Q585" s="140">
        <v>7.3499999999999998E-3</v>
      </c>
      <c r="R585" s="140">
        <f>Q585*H585</f>
        <v>0.68906250000000002</v>
      </c>
      <c r="S585" s="140">
        <v>0</v>
      </c>
      <c r="T585" s="141">
        <f>S585*H585</f>
        <v>0</v>
      </c>
      <c r="AR585" s="142" t="s">
        <v>170</v>
      </c>
      <c r="AT585" s="142" t="s">
        <v>165</v>
      </c>
      <c r="AU585" s="142" t="s">
        <v>81</v>
      </c>
      <c r="AY585" s="17" t="s">
        <v>163</v>
      </c>
      <c r="BE585" s="143">
        <f>IF(N585="základní",J585,0)</f>
        <v>0</v>
      </c>
      <c r="BF585" s="143">
        <f>IF(N585="snížená",J585,0)</f>
        <v>0</v>
      </c>
      <c r="BG585" s="143">
        <f>IF(N585="zákl. přenesená",J585,0)</f>
        <v>0</v>
      </c>
      <c r="BH585" s="143">
        <f>IF(N585="sníž. přenesená",J585,0)</f>
        <v>0</v>
      </c>
      <c r="BI585" s="143">
        <f>IF(N585="nulová",J585,0)</f>
        <v>0</v>
      </c>
      <c r="BJ585" s="17" t="s">
        <v>79</v>
      </c>
      <c r="BK585" s="143">
        <f>ROUND(I585*H585,2)</f>
        <v>0</v>
      </c>
      <c r="BL585" s="17" t="s">
        <v>170</v>
      </c>
      <c r="BM585" s="142" t="s">
        <v>878</v>
      </c>
    </row>
    <row r="586" spans="2:65" s="1" customFormat="1" ht="11.25">
      <c r="B586" s="32"/>
      <c r="D586" s="144" t="s">
        <v>172</v>
      </c>
      <c r="F586" s="145" t="s">
        <v>879</v>
      </c>
      <c r="I586" s="146"/>
      <c r="L586" s="32"/>
      <c r="M586" s="147"/>
      <c r="T586" s="53"/>
      <c r="AT586" s="17" t="s">
        <v>172</v>
      </c>
      <c r="AU586" s="17" t="s">
        <v>81</v>
      </c>
    </row>
    <row r="587" spans="2:65" s="12" customFormat="1" ht="11.25">
      <c r="B587" s="150"/>
      <c r="D587" s="148" t="s">
        <v>188</v>
      </c>
      <c r="E587" s="151" t="s">
        <v>19</v>
      </c>
      <c r="F587" s="152" t="s">
        <v>880</v>
      </c>
      <c r="H587" s="153">
        <v>93.75</v>
      </c>
      <c r="I587" s="154"/>
      <c r="L587" s="150"/>
      <c r="M587" s="155"/>
      <c r="T587" s="156"/>
      <c r="AT587" s="151" t="s">
        <v>188</v>
      </c>
      <c r="AU587" s="151" t="s">
        <v>81</v>
      </c>
      <c r="AV587" s="12" t="s">
        <v>81</v>
      </c>
      <c r="AW587" s="12" t="s">
        <v>34</v>
      </c>
      <c r="AX587" s="12" t="s">
        <v>79</v>
      </c>
      <c r="AY587" s="151" t="s">
        <v>163</v>
      </c>
    </row>
    <row r="588" spans="2:65" s="1" customFormat="1" ht="37.9" customHeight="1">
      <c r="B588" s="32"/>
      <c r="C588" s="131" t="s">
        <v>881</v>
      </c>
      <c r="D588" s="131" t="s">
        <v>165</v>
      </c>
      <c r="E588" s="132" t="s">
        <v>882</v>
      </c>
      <c r="F588" s="133" t="s">
        <v>883</v>
      </c>
      <c r="G588" s="134" t="s">
        <v>260</v>
      </c>
      <c r="H588" s="135">
        <v>93.75</v>
      </c>
      <c r="I588" s="136"/>
      <c r="J588" s="137">
        <f>ROUND(I588*H588,2)</f>
        <v>0</v>
      </c>
      <c r="K588" s="133" t="s">
        <v>192</v>
      </c>
      <c r="L588" s="32"/>
      <c r="M588" s="138" t="s">
        <v>19</v>
      </c>
      <c r="N588" s="139" t="s">
        <v>43</v>
      </c>
      <c r="P588" s="140">
        <f>O588*H588</f>
        <v>0</v>
      </c>
      <c r="Q588" s="140">
        <v>3.9100000000000003E-3</v>
      </c>
      <c r="R588" s="140">
        <f>Q588*H588</f>
        <v>0.36656250000000001</v>
      </c>
      <c r="S588" s="140">
        <v>0</v>
      </c>
      <c r="T588" s="141">
        <f>S588*H588</f>
        <v>0</v>
      </c>
      <c r="AR588" s="142" t="s">
        <v>170</v>
      </c>
      <c r="AT588" s="142" t="s">
        <v>165</v>
      </c>
      <c r="AU588" s="142" t="s">
        <v>81</v>
      </c>
      <c r="AY588" s="17" t="s">
        <v>163</v>
      </c>
      <c r="BE588" s="143">
        <f>IF(N588="základní",J588,0)</f>
        <v>0</v>
      </c>
      <c r="BF588" s="143">
        <f>IF(N588="snížená",J588,0)</f>
        <v>0</v>
      </c>
      <c r="BG588" s="143">
        <f>IF(N588="zákl. přenesená",J588,0)</f>
        <v>0</v>
      </c>
      <c r="BH588" s="143">
        <f>IF(N588="sníž. přenesená",J588,0)</f>
        <v>0</v>
      </c>
      <c r="BI588" s="143">
        <f>IF(N588="nulová",J588,0)</f>
        <v>0</v>
      </c>
      <c r="BJ588" s="17" t="s">
        <v>79</v>
      </c>
      <c r="BK588" s="143">
        <f>ROUND(I588*H588,2)</f>
        <v>0</v>
      </c>
      <c r="BL588" s="17" t="s">
        <v>170</v>
      </c>
      <c r="BM588" s="142" t="s">
        <v>884</v>
      </c>
    </row>
    <row r="589" spans="2:65" s="12" customFormat="1" ht="11.25">
      <c r="B589" s="150"/>
      <c r="D589" s="148" t="s">
        <v>188</v>
      </c>
      <c r="E589" s="151" t="s">
        <v>19</v>
      </c>
      <c r="F589" s="152" t="s">
        <v>880</v>
      </c>
      <c r="H589" s="153">
        <v>93.75</v>
      </c>
      <c r="I589" s="154"/>
      <c r="L589" s="150"/>
      <c r="M589" s="155"/>
      <c r="T589" s="156"/>
      <c r="AT589" s="151" t="s">
        <v>188</v>
      </c>
      <c r="AU589" s="151" t="s">
        <v>81</v>
      </c>
      <c r="AV589" s="12" t="s">
        <v>81</v>
      </c>
      <c r="AW589" s="12" t="s">
        <v>34</v>
      </c>
      <c r="AX589" s="12" t="s">
        <v>79</v>
      </c>
      <c r="AY589" s="151" t="s">
        <v>163</v>
      </c>
    </row>
    <row r="590" spans="2:65" s="1" customFormat="1" ht="37.9" customHeight="1">
      <c r="B590" s="32"/>
      <c r="C590" s="131" t="s">
        <v>885</v>
      </c>
      <c r="D590" s="131" t="s">
        <v>165</v>
      </c>
      <c r="E590" s="132" t="s">
        <v>886</v>
      </c>
      <c r="F590" s="133" t="s">
        <v>887</v>
      </c>
      <c r="G590" s="134" t="s">
        <v>260</v>
      </c>
      <c r="H590" s="135">
        <v>1236.31</v>
      </c>
      <c r="I590" s="136"/>
      <c r="J590" s="137">
        <f>ROUND(I590*H590,2)</f>
        <v>0</v>
      </c>
      <c r="K590" s="133" t="s">
        <v>169</v>
      </c>
      <c r="L590" s="32"/>
      <c r="M590" s="138" t="s">
        <v>19</v>
      </c>
      <c r="N590" s="139" t="s">
        <v>43</v>
      </c>
      <c r="P590" s="140">
        <f>O590*H590</f>
        <v>0</v>
      </c>
      <c r="Q590" s="140">
        <v>4.3800000000000002E-3</v>
      </c>
      <c r="R590" s="140">
        <f>Q590*H590</f>
        <v>5.4150378000000003</v>
      </c>
      <c r="S590" s="140">
        <v>0</v>
      </c>
      <c r="T590" s="141">
        <f>S590*H590</f>
        <v>0</v>
      </c>
      <c r="AR590" s="142" t="s">
        <v>265</v>
      </c>
      <c r="AT590" s="142" t="s">
        <v>165</v>
      </c>
      <c r="AU590" s="142" t="s">
        <v>81</v>
      </c>
      <c r="AY590" s="17" t="s">
        <v>163</v>
      </c>
      <c r="BE590" s="143">
        <f>IF(N590="základní",J590,0)</f>
        <v>0</v>
      </c>
      <c r="BF590" s="143">
        <f>IF(N590="snížená",J590,0)</f>
        <v>0</v>
      </c>
      <c r="BG590" s="143">
        <f>IF(N590="zákl. přenesená",J590,0)</f>
        <v>0</v>
      </c>
      <c r="BH590" s="143">
        <f>IF(N590="sníž. přenesená",J590,0)</f>
        <v>0</v>
      </c>
      <c r="BI590" s="143">
        <f>IF(N590="nulová",J590,0)</f>
        <v>0</v>
      </c>
      <c r="BJ590" s="17" t="s">
        <v>79</v>
      </c>
      <c r="BK590" s="143">
        <f>ROUND(I590*H590,2)</f>
        <v>0</v>
      </c>
      <c r="BL590" s="17" t="s">
        <v>265</v>
      </c>
      <c r="BM590" s="142" t="s">
        <v>888</v>
      </c>
    </row>
    <row r="591" spans="2:65" s="1" customFormat="1" ht="11.25">
      <c r="B591" s="32"/>
      <c r="D591" s="144" t="s">
        <v>172</v>
      </c>
      <c r="F591" s="145" t="s">
        <v>889</v>
      </c>
      <c r="I591" s="146"/>
      <c r="L591" s="32"/>
      <c r="M591" s="147"/>
      <c r="T591" s="53"/>
      <c r="AT591" s="17" t="s">
        <v>172</v>
      </c>
      <c r="AU591" s="17" t="s">
        <v>81</v>
      </c>
    </row>
    <row r="592" spans="2:65" s="1" customFormat="1" ht="29.25">
      <c r="B592" s="32"/>
      <c r="D592" s="148" t="s">
        <v>174</v>
      </c>
      <c r="F592" s="149" t="s">
        <v>890</v>
      </c>
      <c r="I592" s="146"/>
      <c r="L592" s="32"/>
      <c r="M592" s="147"/>
      <c r="T592" s="53"/>
      <c r="AT592" s="17" t="s">
        <v>174</v>
      </c>
      <c r="AU592" s="17" t="s">
        <v>81</v>
      </c>
    </row>
    <row r="593" spans="2:65" s="12" customFormat="1" ht="22.5">
      <c r="B593" s="150"/>
      <c r="D593" s="148" t="s">
        <v>188</v>
      </c>
      <c r="E593" s="151" t="s">
        <v>19</v>
      </c>
      <c r="F593" s="152" t="s">
        <v>891</v>
      </c>
      <c r="H593" s="153">
        <v>84.05</v>
      </c>
      <c r="I593" s="154"/>
      <c r="L593" s="150"/>
      <c r="M593" s="155"/>
      <c r="T593" s="156"/>
      <c r="AT593" s="151" t="s">
        <v>188</v>
      </c>
      <c r="AU593" s="151" t="s">
        <v>81</v>
      </c>
      <c r="AV593" s="12" t="s">
        <v>81</v>
      </c>
      <c r="AW593" s="12" t="s">
        <v>34</v>
      </c>
      <c r="AX593" s="12" t="s">
        <v>72</v>
      </c>
      <c r="AY593" s="151" t="s">
        <v>163</v>
      </c>
    </row>
    <row r="594" spans="2:65" s="12" customFormat="1" ht="11.25">
      <c r="B594" s="150"/>
      <c r="D594" s="148" t="s">
        <v>188</v>
      </c>
      <c r="E594" s="151" t="s">
        <v>19</v>
      </c>
      <c r="F594" s="152" t="s">
        <v>892</v>
      </c>
      <c r="H594" s="153">
        <v>1152.26</v>
      </c>
      <c r="I594" s="154"/>
      <c r="L594" s="150"/>
      <c r="M594" s="155"/>
      <c r="T594" s="156"/>
      <c r="AT594" s="151" t="s">
        <v>188</v>
      </c>
      <c r="AU594" s="151" t="s">
        <v>81</v>
      </c>
      <c r="AV594" s="12" t="s">
        <v>81</v>
      </c>
      <c r="AW594" s="12" t="s">
        <v>34</v>
      </c>
      <c r="AX594" s="12" t="s">
        <v>72</v>
      </c>
      <c r="AY594" s="151" t="s">
        <v>163</v>
      </c>
    </row>
    <row r="595" spans="2:65" s="13" customFormat="1" ht="11.25">
      <c r="B595" s="157"/>
      <c r="D595" s="148" t="s">
        <v>188</v>
      </c>
      <c r="E595" s="158" t="s">
        <v>19</v>
      </c>
      <c r="F595" s="159" t="s">
        <v>244</v>
      </c>
      <c r="H595" s="160">
        <v>1236.31</v>
      </c>
      <c r="I595" s="161"/>
      <c r="L595" s="157"/>
      <c r="M595" s="162"/>
      <c r="T595" s="163"/>
      <c r="AT595" s="158" t="s">
        <v>188</v>
      </c>
      <c r="AU595" s="158" t="s">
        <v>81</v>
      </c>
      <c r="AV595" s="13" t="s">
        <v>170</v>
      </c>
      <c r="AW595" s="13" t="s">
        <v>34</v>
      </c>
      <c r="AX595" s="13" t="s">
        <v>79</v>
      </c>
      <c r="AY595" s="158" t="s">
        <v>163</v>
      </c>
    </row>
    <row r="596" spans="2:65" s="1" customFormat="1" ht="37.9" customHeight="1">
      <c r="B596" s="32"/>
      <c r="C596" s="131" t="s">
        <v>893</v>
      </c>
      <c r="D596" s="131" t="s">
        <v>165</v>
      </c>
      <c r="E596" s="132" t="s">
        <v>894</v>
      </c>
      <c r="F596" s="133" t="s">
        <v>895</v>
      </c>
      <c r="G596" s="134" t="s">
        <v>260</v>
      </c>
      <c r="H596" s="135">
        <v>1142.4000000000001</v>
      </c>
      <c r="I596" s="136"/>
      <c r="J596" s="137">
        <f>ROUND(I596*H596,2)</f>
        <v>0</v>
      </c>
      <c r="K596" s="133" t="s">
        <v>169</v>
      </c>
      <c r="L596" s="32"/>
      <c r="M596" s="138" t="s">
        <v>19</v>
      </c>
      <c r="N596" s="139" t="s">
        <v>43</v>
      </c>
      <c r="P596" s="140">
        <f>O596*H596</f>
        <v>0</v>
      </c>
      <c r="Q596" s="140">
        <v>1.3599999999999999E-2</v>
      </c>
      <c r="R596" s="140">
        <f>Q596*H596</f>
        <v>15.53664</v>
      </c>
      <c r="S596" s="140">
        <v>0</v>
      </c>
      <c r="T596" s="141">
        <f>S596*H596</f>
        <v>0</v>
      </c>
      <c r="AR596" s="142" t="s">
        <v>170</v>
      </c>
      <c r="AT596" s="142" t="s">
        <v>165</v>
      </c>
      <c r="AU596" s="142" t="s">
        <v>81</v>
      </c>
      <c r="AY596" s="17" t="s">
        <v>163</v>
      </c>
      <c r="BE596" s="143">
        <f>IF(N596="základní",J596,0)</f>
        <v>0</v>
      </c>
      <c r="BF596" s="143">
        <f>IF(N596="snížená",J596,0)</f>
        <v>0</v>
      </c>
      <c r="BG596" s="143">
        <f>IF(N596="zákl. přenesená",J596,0)</f>
        <v>0</v>
      </c>
      <c r="BH596" s="143">
        <f>IF(N596="sníž. přenesená",J596,0)</f>
        <v>0</v>
      </c>
      <c r="BI596" s="143">
        <f>IF(N596="nulová",J596,0)</f>
        <v>0</v>
      </c>
      <c r="BJ596" s="17" t="s">
        <v>79</v>
      </c>
      <c r="BK596" s="143">
        <f>ROUND(I596*H596,2)</f>
        <v>0</v>
      </c>
      <c r="BL596" s="17" t="s">
        <v>170</v>
      </c>
      <c r="BM596" s="142" t="s">
        <v>896</v>
      </c>
    </row>
    <row r="597" spans="2:65" s="1" customFormat="1" ht="11.25">
      <c r="B597" s="32"/>
      <c r="D597" s="144" t="s">
        <v>172</v>
      </c>
      <c r="F597" s="145" t="s">
        <v>897</v>
      </c>
      <c r="I597" s="146"/>
      <c r="L597" s="32"/>
      <c r="M597" s="147"/>
      <c r="T597" s="53"/>
      <c r="AT597" s="17" t="s">
        <v>172</v>
      </c>
      <c r="AU597" s="17" t="s">
        <v>81</v>
      </c>
    </row>
    <row r="598" spans="2:65" s="1" customFormat="1" ht="78">
      <c r="B598" s="32"/>
      <c r="D598" s="148" t="s">
        <v>174</v>
      </c>
      <c r="F598" s="149" t="s">
        <v>898</v>
      </c>
      <c r="I598" s="146"/>
      <c r="L598" s="32"/>
      <c r="M598" s="147"/>
      <c r="T598" s="53"/>
      <c r="AT598" s="17" t="s">
        <v>174</v>
      </c>
      <c r="AU598" s="17" t="s">
        <v>81</v>
      </c>
    </row>
    <row r="599" spans="2:65" s="12" customFormat="1" ht="22.5">
      <c r="B599" s="150"/>
      <c r="D599" s="148" t="s">
        <v>188</v>
      </c>
      <c r="E599" s="151" t="s">
        <v>19</v>
      </c>
      <c r="F599" s="152" t="s">
        <v>899</v>
      </c>
      <c r="H599" s="153">
        <v>614.33000000000004</v>
      </c>
      <c r="I599" s="154"/>
      <c r="L599" s="150"/>
      <c r="M599" s="155"/>
      <c r="T599" s="156"/>
      <c r="AT599" s="151" t="s">
        <v>188</v>
      </c>
      <c r="AU599" s="151" t="s">
        <v>81</v>
      </c>
      <c r="AV599" s="12" t="s">
        <v>81</v>
      </c>
      <c r="AW599" s="12" t="s">
        <v>34</v>
      </c>
      <c r="AX599" s="12" t="s">
        <v>72</v>
      </c>
      <c r="AY599" s="151" t="s">
        <v>163</v>
      </c>
    </row>
    <row r="600" spans="2:65" s="12" customFormat="1" ht="22.5">
      <c r="B600" s="150"/>
      <c r="D600" s="148" t="s">
        <v>188</v>
      </c>
      <c r="E600" s="151" t="s">
        <v>19</v>
      </c>
      <c r="F600" s="152" t="s">
        <v>900</v>
      </c>
      <c r="H600" s="153">
        <v>265.97000000000003</v>
      </c>
      <c r="I600" s="154"/>
      <c r="L600" s="150"/>
      <c r="M600" s="155"/>
      <c r="T600" s="156"/>
      <c r="AT600" s="151" t="s">
        <v>188</v>
      </c>
      <c r="AU600" s="151" t="s">
        <v>81</v>
      </c>
      <c r="AV600" s="12" t="s">
        <v>81</v>
      </c>
      <c r="AW600" s="12" t="s">
        <v>34</v>
      </c>
      <c r="AX600" s="12" t="s">
        <v>72</v>
      </c>
      <c r="AY600" s="151" t="s">
        <v>163</v>
      </c>
    </row>
    <row r="601" spans="2:65" s="12" customFormat="1" ht="22.5">
      <c r="B601" s="150"/>
      <c r="D601" s="148" t="s">
        <v>188</v>
      </c>
      <c r="E601" s="151" t="s">
        <v>19</v>
      </c>
      <c r="F601" s="152" t="s">
        <v>901</v>
      </c>
      <c r="H601" s="153">
        <v>262.10000000000002</v>
      </c>
      <c r="I601" s="154"/>
      <c r="L601" s="150"/>
      <c r="M601" s="155"/>
      <c r="T601" s="156"/>
      <c r="AT601" s="151" t="s">
        <v>188</v>
      </c>
      <c r="AU601" s="151" t="s">
        <v>81</v>
      </c>
      <c r="AV601" s="12" t="s">
        <v>81</v>
      </c>
      <c r="AW601" s="12" t="s">
        <v>34</v>
      </c>
      <c r="AX601" s="12" t="s">
        <v>72</v>
      </c>
      <c r="AY601" s="151" t="s">
        <v>163</v>
      </c>
    </row>
    <row r="602" spans="2:65" s="13" customFormat="1" ht="11.25">
      <c r="B602" s="157"/>
      <c r="D602" s="148" t="s">
        <v>188</v>
      </c>
      <c r="E602" s="158" t="s">
        <v>19</v>
      </c>
      <c r="F602" s="159" t="s">
        <v>244</v>
      </c>
      <c r="H602" s="160">
        <v>1142.4000000000001</v>
      </c>
      <c r="I602" s="161"/>
      <c r="L602" s="157"/>
      <c r="M602" s="162"/>
      <c r="T602" s="163"/>
      <c r="AT602" s="158" t="s">
        <v>188</v>
      </c>
      <c r="AU602" s="158" t="s">
        <v>81</v>
      </c>
      <c r="AV602" s="13" t="s">
        <v>170</v>
      </c>
      <c r="AW602" s="13" t="s">
        <v>34</v>
      </c>
      <c r="AX602" s="13" t="s">
        <v>79</v>
      </c>
      <c r="AY602" s="158" t="s">
        <v>163</v>
      </c>
    </row>
    <row r="603" spans="2:65" s="1" customFormat="1" ht="44.25" customHeight="1">
      <c r="B603" s="32"/>
      <c r="C603" s="131" t="s">
        <v>902</v>
      </c>
      <c r="D603" s="131" t="s">
        <v>165</v>
      </c>
      <c r="E603" s="132" t="s">
        <v>903</v>
      </c>
      <c r="F603" s="133" t="s">
        <v>904</v>
      </c>
      <c r="G603" s="134" t="s">
        <v>260</v>
      </c>
      <c r="H603" s="135">
        <v>2587.34</v>
      </c>
      <c r="I603" s="136"/>
      <c r="J603" s="137">
        <f>ROUND(I603*H603,2)</f>
        <v>0</v>
      </c>
      <c r="K603" s="133" t="s">
        <v>169</v>
      </c>
      <c r="L603" s="32"/>
      <c r="M603" s="138" t="s">
        <v>19</v>
      </c>
      <c r="N603" s="139" t="s">
        <v>43</v>
      </c>
      <c r="P603" s="140">
        <f>O603*H603</f>
        <v>0</v>
      </c>
      <c r="Q603" s="140">
        <v>1.6279999999999999E-2</v>
      </c>
      <c r="R603" s="140">
        <f>Q603*H603</f>
        <v>42.121895199999997</v>
      </c>
      <c r="S603" s="140">
        <v>0</v>
      </c>
      <c r="T603" s="141">
        <f>S603*H603</f>
        <v>0</v>
      </c>
      <c r="AR603" s="142" t="s">
        <v>170</v>
      </c>
      <c r="AT603" s="142" t="s">
        <v>165</v>
      </c>
      <c r="AU603" s="142" t="s">
        <v>81</v>
      </c>
      <c r="AY603" s="17" t="s">
        <v>163</v>
      </c>
      <c r="BE603" s="143">
        <f>IF(N603="základní",J603,0)</f>
        <v>0</v>
      </c>
      <c r="BF603" s="143">
        <f>IF(N603="snížená",J603,0)</f>
        <v>0</v>
      </c>
      <c r="BG603" s="143">
        <f>IF(N603="zákl. přenesená",J603,0)</f>
        <v>0</v>
      </c>
      <c r="BH603" s="143">
        <f>IF(N603="sníž. přenesená",J603,0)</f>
        <v>0</v>
      </c>
      <c r="BI603" s="143">
        <f>IF(N603="nulová",J603,0)</f>
        <v>0</v>
      </c>
      <c r="BJ603" s="17" t="s">
        <v>79</v>
      </c>
      <c r="BK603" s="143">
        <f>ROUND(I603*H603,2)</f>
        <v>0</v>
      </c>
      <c r="BL603" s="17" t="s">
        <v>170</v>
      </c>
      <c r="BM603" s="142" t="s">
        <v>905</v>
      </c>
    </row>
    <row r="604" spans="2:65" s="1" customFormat="1" ht="11.25">
      <c r="B604" s="32"/>
      <c r="D604" s="144" t="s">
        <v>172</v>
      </c>
      <c r="F604" s="145" t="s">
        <v>906</v>
      </c>
      <c r="I604" s="146"/>
      <c r="L604" s="32"/>
      <c r="M604" s="147"/>
      <c r="T604" s="53"/>
      <c r="AT604" s="17" t="s">
        <v>172</v>
      </c>
      <c r="AU604" s="17" t="s">
        <v>81</v>
      </c>
    </row>
    <row r="605" spans="2:65" s="1" customFormat="1" ht="78">
      <c r="B605" s="32"/>
      <c r="D605" s="148" t="s">
        <v>174</v>
      </c>
      <c r="F605" s="149" t="s">
        <v>898</v>
      </c>
      <c r="I605" s="146"/>
      <c r="L605" s="32"/>
      <c r="M605" s="147"/>
      <c r="T605" s="53"/>
      <c r="AT605" s="17" t="s">
        <v>174</v>
      </c>
      <c r="AU605" s="17" t="s">
        <v>81</v>
      </c>
    </row>
    <row r="606" spans="2:65" s="12" customFormat="1" ht="22.5">
      <c r="B606" s="150"/>
      <c r="D606" s="148" t="s">
        <v>188</v>
      </c>
      <c r="E606" s="151" t="s">
        <v>19</v>
      </c>
      <c r="F606" s="152" t="s">
        <v>907</v>
      </c>
      <c r="H606" s="153">
        <v>995.75</v>
      </c>
      <c r="I606" s="154"/>
      <c r="L606" s="150"/>
      <c r="M606" s="155"/>
      <c r="T606" s="156"/>
      <c r="AT606" s="151" t="s">
        <v>188</v>
      </c>
      <c r="AU606" s="151" t="s">
        <v>81</v>
      </c>
      <c r="AV606" s="12" t="s">
        <v>81</v>
      </c>
      <c r="AW606" s="12" t="s">
        <v>34</v>
      </c>
      <c r="AX606" s="12" t="s">
        <v>72</v>
      </c>
      <c r="AY606" s="151" t="s">
        <v>163</v>
      </c>
    </row>
    <row r="607" spans="2:65" s="12" customFormat="1" ht="22.5">
      <c r="B607" s="150"/>
      <c r="D607" s="148" t="s">
        <v>188</v>
      </c>
      <c r="E607" s="151" t="s">
        <v>19</v>
      </c>
      <c r="F607" s="152" t="s">
        <v>908</v>
      </c>
      <c r="H607" s="153">
        <v>1240.81</v>
      </c>
      <c r="I607" s="154"/>
      <c r="L607" s="150"/>
      <c r="M607" s="155"/>
      <c r="T607" s="156"/>
      <c r="AT607" s="151" t="s">
        <v>188</v>
      </c>
      <c r="AU607" s="151" t="s">
        <v>81</v>
      </c>
      <c r="AV607" s="12" t="s">
        <v>81</v>
      </c>
      <c r="AW607" s="12" t="s">
        <v>34</v>
      </c>
      <c r="AX607" s="12" t="s">
        <v>72</v>
      </c>
      <c r="AY607" s="151" t="s">
        <v>163</v>
      </c>
    </row>
    <row r="608" spans="2:65" s="12" customFormat="1" ht="11.25">
      <c r="B608" s="150"/>
      <c r="D608" s="148" t="s">
        <v>188</v>
      </c>
      <c r="E608" s="151" t="s">
        <v>19</v>
      </c>
      <c r="F608" s="152" t="s">
        <v>909</v>
      </c>
      <c r="H608" s="153">
        <v>350.78</v>
      </c>
      <c r="I608" s="154"/>
      <c r="L608" s="150"/>
      <c r="M608" s="155"/>
      <c r="T608" s="156"/>
      <c r="AT608" s="151" t="s">
        <v>188</v>
      </c>
      <c r="AU608" s="151" t="s">
        <v>81</v>
      </c>
      <c r="AV608" s="12" t="s">
        <v>81</v>
      </c>
      <c r="AW608" s="12" t="s">
        <v>34</v>
      </c>
      <c r="AX608" s="12" t="s">
        <v>72</v>
      </c>
      <c r="AY608" s="151" t="s">
        <v>163</v>
      </c>
    </row>
    <row r="609" spans="2:65" s="13" customFormat="1" ht="11.25">
      <c r="B609" s="157"/>
      <c r="D609" s="148" t="s">
        <v>188</v>
      </c>
      <c r="E609" s="158" t="s">
        <v>19</v>
      </c>
      <c r="F609" s="159" t="s">
        <v>244</v>
      </c>
      <c r="H609" s="160">
        <v>2587.34</v>
      </c>
      <c r="I609" s="161"/>
      <c r="L609" s="157"/>
      <c r="M609" s="162"/>
      <c r="T609" s="163"/>
      <c r="AT609" s="158" t="s">
        <v>188</v>
      </c>
      <c r="AU609" s="158" t="s">
        <v>81</v>
      </c>
      <c r="AV609" s="13" t="s">
        <v>170</v>
      </c>
      <c r="AW609" s="13" t="s">
        <v>34</v>
      </c>
      <c r="AX609" s="13" t="s">
        <v>79</v>
      </c>
      <c r="AY609" s="158" t="s">
        <v>163</v>
      </c>
    </row>
    <row r="610" spans="2:65" s="1" customFormat="1" ht="44.25" customHeight="1">
      <c r="B610" s="32"/>
      <c r="C610" s="131" t="s">
        <v>910</v>
      </c>
      <c r="D610" s="131" t="s">
        <v>165</v>
      </c>
      <c r="E610" s="132" t="s">
        <v>911</v>
      </c>
      <c r="F610" s="133" t="s">
        <v>912</v>
      </c>
      <c r="G610" s="134" t="s">
        <v>260</v>
      </c>
      <c r="H610" s="135">
        <v>2587.34</v>
      </c>
      <c r="I610" s="136"/>
      <c r="J610" s="137">
        <f>ROUND(I610*H610,2)</f>
        <v>0</v>
      </c>
      <c r="K610" s="133" t="s">
        <v>169</v>
      </c>
      <c r="L610" s="32"/>
      <c r="M610" s="138" t="s">
        <v>19</v>
      </c>
      <c r="N610" s="139" t="s">
        <v>43</v>
      </c>
      <c r="P610" s="140">
        <f>O610*H610</f>
        <v>0</v>
      </c>
      <c r="Q610" s="140">
        <v>5.2500000000000003E-3</v>
      </c>
      <c r="R610" s="140">
        <f>Q610*H610</f>
        <v>13.583535000000001</v>
      </c>
      <c r="S610" s="140">
        <v>0</v>
      </c>
      <c r="T610" s="141">
        <f>S610*H610</f>
        <v>0</v>
      </c>
      <c r="AR610" s="142" t="s">
        <v>170</v>
      </c>
      <c r="AT610" s="142" t="s">
        <v>165</v>
      </c>
      <c r="AU610" s="142" t="s">
        <v>81</v>
      </c>
      <c r="AY610" s="17" t="s">
        <v>163</v>
      </c>
      <c r="BE610" s="143">
        <f>IF(N610="základní",J610,0)</f>
        <v>0</v>
      </c>
      <c r="BF610" s="143">
        <f>IF(N610="snížená",J610,0)</f>
        <v>0</v>
      </c>
      <c r="BG610" s="143">
        <f>IF(N610="zákl. přenesená",J610,0)</f>
        <v>0</v>
      </c>
      <c r="BH610" s="143">
        <f>IF(N610="sníž. přenesená",J610,0)</f>
        <v>0</v>
      </c>
      <c r="BI610" s="143">
        <f>IF(N610="nulová",J610,0)</f>
        <v>0</v>
      </c>
      <c r="BJ610" s="17" t="s">
        <v>79</v>
      </c>
      <c r="BK610" s="143">
        <f>ROUND(I610*H610,2)</f>
        <v>0</v>
      </c>
      <c r="BL610" s="17" t="s">
        <v>170</v>
      </c>
      <c r="BM610" s="142" t="s">
        <v>913</v>
      </c>
    </row>
    <row r="611" spans="2:65" s="1" customFormat="1" ht="11.25">
      <c r="B611" s="32"/>
      <c r="D611" s="144" t="s">
        <v>172</v>
      </c>
      <c r="F611" s="145" t="s">
        <v>914</v>
      </c>
      <c r="I611" s="146"/>
      <c r="L611" s="32"/>
      <c r="M611" s="147"/>
      <c r="T611" s="53"/>
      <c r="AT611" s="17" t="s">
        <v>172</v>
      </c>
      <c r="AU611" s="17" t="s">
        <v>81</v>
      </c>
    </row>
    <row r="612" spans="2:65" s="1" customFormat="1" ht="78">
      <c r="B612" s="32"/>
      <c r="D612" s="148" t="s">
        <v>174</v>
      </c>
      <c r="F612" s="149" t="s">
        <v>915</v>
      </c>
      <c r="I612" s="146"/>
      <c r="L612" s="32"/>
      <c r="M612" s="147"/>
      <c r="T612" s="53"/>
      <c r="AT612" s="17" t="s">
        <v>174</v>
      </c>
      <c r="AU612" s="17" t="s">
        <v>81</v>
      </c>
    </row>
    <row r="613" spans="2:65" s="12" customFormat="1" ht="22.5">
      <c r="B613" s="150"/>
      <c r="D613" s="148" t="s">
        <v>188</v>
      </c>
      <c r="E613" s="151" t="s">
        <v>19</v>
      </c>
      <c r="F613" s="152" t="s">
        <v>907</v>
      </c>
      <c r="H613" s="153">
        <v>995.75</v>
      </c>
      <c r="I613" s="154"/>
      <c r="L613" s="150"/>
      <c r="M613" s="155"/>
      <c r="T613" s="156"/>
      <c r="AT613" s="151" t="s">
        <v>188</v>
      </c>
      <c r="AU613" s="151" t="s">
        <v>81</v>
      </c>
      <c r="AV613" s="12" t="s">
        <v>81</v>
      </c>
      <c r="AW613" s="12" t="s">
        <v>34</v>
      </c>
      <c r="AX613" s="12" t="s">
        <v>72</v>
      </c>
      <c r="AY613" s="151" t="s">
        <v>163</v>
      </c>
    </row>
    <row r="614" spans="2:65" s="12" customFormat="1" ht="22.5">
      <c r="B614" s="150"/>
      <c r="D614" s="148" t="s">
        <v>188</v>
      </c>
      <c r="E614" s="151" t="s">
        <v>19</v>
      </c>
      <c r="F614" s="152" t="s">
        <v>908</v>
      </c>
      <c r="H614" s="153">
        <v>1240.81</v>
      </c>
      <c r="I614" s="154"/>
      <c r="L614" s="150"/>
      <c r="M614" s="155"/>
      <c r="T614" s="156"/>
      <c r="AT614" s="151" t="s">
        <v>188</v>
      </c>
      <c r="AU614" s="151" t="s">
        <v>81</v>
      </c>
      <c r="AV614" s="12" t="s">
        <v>81</v>
      </c>
      <c r="AW614" s="12" t="s">
        <v>34</v>
      </c>
      <c r="AX614" s="12" t="s">
        <v>72</v>
      </c>
      <c r="AY614" s="151" t="s">
        <v>163</v>
      </c>
    </row>
    <row r="615" spans="2:65" s="12" customFormat="1" ht="11.25">
      <c r="B615" s="150"/>
      <c r="D615" s="148" t="s">
        <v>188</v>
      </c>
      <c r="E615" s="151" t="s">
        <v>19</v>
      </c>
      <c r="F615" s="152" t="s">
        <v>909</v>
      </c>
      <c r="H615" s="153">
        <v>350.78</v>
      </c>
      <c r="I615" s="154"/>
      <c r="L615" s="150"/>
      <c r="M615" s="155"/>
      <c r="T615" s="156"/>
      <c r="AT615" s="151" t="s">
        <v>188</v>
      </c>
      <c r="AU615" s="151" t="s">
        <v>81</v>
      </c>
      <c r="AV615" s="12" t="s">
        <v>81</v>
      </c>
      <c r="AW615" s="12" t="s">
        <v>34</v>
      </c>
      <c r="AX615" s="12" t="s">
        <v>72</v>
      </c>
      <c r="AY615" s="151" t="s">
        <v>163</v>
      </c>
    </row>
    <row r="616" spans="2:65" s="13" customFormat="1" ht="11.25">
      <c r="B616" s="157"/>
      <c r="D616" s="148" t="s">
        <v>188</v>
      </c>
      <c r="E616" s="158" t="s">
        <v>19</v>
      </c>
      <c r="F616" s="159" t="s">
        <v>244</v>
      </c>
      <c r="H616" s="160">
        <v>2587.34</v>
      </c>
      <c r="I616" s="161"/>
      <c r="L616" s="157"/>
      <c r="M616" s="162"/>
      <c r="T616" s="163"/>
      <c r="AT616" s="158" t="s">
        <v>188</v>
      </c>
      <c r="AU616" s="158" t="s">
        <v>81</v>
      </c>
      <c r="AV616" s="13" t="s">
        <v>170</v>
      </c>
      <c r="AW616" s="13" t="s">
        <v>34</v>
      </c>
      <c r="AX616" s="13" t="s">
        <v>79</v>
      </c>
      <c r="AY616" s="158" t="s">
        <v>163</v>
      </c>
    </row>
    <row r="617" spans="2:65" s="1" customFormat="1" ht="44.25" customHeight="1">
      <c r="B617" s="32"/>
      <c r="C617" s="131" t="s">
        <v>916</v>
      </c>
      <c r="D617" s="131" t="s">
        <v>165</v>
      </c>
      <c r="E617" s="132" t="s">
        <v>917</v>
      </c>
      <c r="F617" s="133" t="s">
        <v>918</v>
      </c>
      <c r="G617" s="134" t="s">
        <v>254</v>
      </c>
      <c r="H617" s="135">
        <v>2588</v>
      </c>
      <c r="I617" s="136"/>
      <c r="J617" s="137">
        <f>ROUND(I617*H617,2)</f>
        <v>0</v>
      </c>
      <c r="K617" s="133" t="s">
        <v>169</v>
      </c>
      <c r="L617" s="32"/>
      <c r="M617" s="138" t="s">
        <v>19</v>
      </c>
      <c r="N617" s="139" t="s">
        <v>43</v>
      </c>
      <c r="P617" s="140">
        <f>O617*H617</f>
        <v>0</v>
      </c>
      <c r="Q617" s="140">
        <v>0</v>
      </c>
      <c r="R617" s="140">
        <f>Q617*H617</f>
        <v>0</v>
      </c>
      <c r="S617" s="140">
        <v>0</v>
      </c>
      <c r="T617" s="141">
        <f>S617*H617</f>
        <v>0</v>
      </c>
      <c r="AR617" s="142" t="s">
        <v>170</v>
      </c>
      <c r="AT617" s="142" t="s">
        <v>165</v>
      </c>
      <c r="AU617" s="142" t="s">
        <v>81</v>
      </c>
      <c r="AY617" s="17" t="s">
        <v>163</v>
      </c>
      <c r="BE617" s="143">
        <f>IF(N617="základní",J617,0)</f>
        <v>0</v>
      </c>
      <c r="BF617" s="143">
        <f>IF(N617="snížená",J617,0)</f>
        <v>0</v>
      </c>
      <c r="BG617" s="143">
        <f>IF(N617="zákl. přenesená",J617,0)</f>
        <v>0</v>
      </c>
      <c r="BH617" s="143">
        <f>IF(N617="sníž. přenesená",J617,0)</f>
        <v>0</v>
      </c>
      <c r="BI617" s="143">
        <f>IF(N617="nulová",J617,0)</f>
        <v>0</v>
      </c>
      <c r="BJ617" s="17" t="s">
        <v>79</v>
      </c>
      <c r="BK617" s="143">
        <f>ROUND(I617*H617,2)</f>
        <v>0</v>
      </c>
      <c r="BL617" s="17" t="s">
        <v>170</v>
      </c>
      <c r="BM617" s="142" t="s">
        <v>919</v>
      </c>
    </row>
    <row r="618" spans="2:65" s="1" customFormat="1" ht="11.25">
      <c r="B618" s="32"/>
      <c r="D618" s="144" t="s">
        <v>172</v>
      </c>
      <c r="F618" s="145" t="s">
        <v>920</v>
      </c>
      <c r="I618" s="146"/>
      <c r="L618" s="32"/>
      <c r="M618" s="147"/>
      <c r="T618" s="53"/>
      <c r="AT618" s="17" t="s">
        <v>172</v>
      </c>
      <c r="AU618" s="17" t="s">
        <v>81</v>
      </c>
    </row>
    <row r="619" spans="2:65" s="1" customFormat="1" ht="87.75">
      <c r="B619" s="32"/>
      <c r="D619" s="148" t="s">
        <v>174</v>
      </c>
      <c r="F619" s="149" t="s">
        <v>921</v>
      </c>
      <c r="I619" s="146"/>
      <c r="L619" s="32"/>
      <c r="M619" s="147"/>
      <c r="T619" s="53"/>
      <c r="AT619" s="17" t="s">
        <v>174</v>
      </c>
      <c r="AU619" s="17" t="s">
        <v>81</v>
      </c>
    </row>
    <row r="620" spans="2:65" s="12" customFormat="1" ht="11.25">
      <c r="B620" s="150"/>
      <c r="D620" s="148" t="s">
        <v>188</v>
      </c>
      <c r="E620" s="151" t="s">
        <v>19</v>
      </c>
      <c r="F620" s="152" t="s">
        <v>922</v>
      </c>
      <c r="H620" s="153">
        <v>2588</v>
      </c>
      <c r="I620" s="154"/>
      <c r="L620" s="150"/>
      <c r="M620" s="155"/>
      <c r="T620" s="156"/>
      <c r="AT620" s="151" t="s">
        <v>188</v>
      </c>
      <c r="AU620" s="151" t="s">
        <v>81</v>
      </c>
      <c r="AV620" s="12" t="s">
        <v>81</v>
      </c>
      <c r="AW620" s="12" t="s">
        <v>34</v>
      </c>
      <c r="AX620" s="12" t="s">
        <v>79</v>
      </c>
      <c r="AY620" s="151" t="s">
        <v>163</v>
      </c>
    </row>
    <row r="621" spans="2:65" s="1" customFormat="1" ht="24.2" customHeight="1">
      <c r="B621" s="32"/>
      <c r="C621" s="164" t="s">
        <v>923</v>
      </c>
      <c r="D621" s="164" t="s">
        <v>271</v>
      </c>
      <c r="E621" s="165" t="s">
        <v>924</v>
      </c>
      <c r="F621" s="166" t="s">
        <v>925</v>
      </c>
      <c r="G621" s="167" t="s">
        <v>254</v>
      </c>
      <c r="H621" s="168">
        <v>2717.4</v>
      </c>
      <c r="I621" s="169"/>
      <c r="J621" s="170">
        <f>ROUND(I621*H621,2)</f>
        <v>0</v>
      </c>
      <c r="K621" s="166" t="s">
        <v>169</v>
      </c>
      <c r="L621" s="171"/>
      <c r="M621" s="172" t="s">
        <v>19</v>
      </c>
      <c r="N621" s="173" t="s">
        <v>43</v>
      </c>
      <c r="P621" s="140">
        <f>O621*H621</f>
        <v>0</v>
      </c>
      <c r="Q621" s="140">
        <v>1E-4</v>
      </c>
      <c r="R621" s="140">
        <f>Q621*H621</f>
        <v>0.27174000000000004</v>
      </c>
      <c r="S621" s="140">
        <v>0</v>
      </c>
      <c r="T621" s="141">
        <f>S621*H621</f>
        <v>0</v>
      </c>
      <c r="AR621" s="142" t="s">
        <v>214</v>
      </c>
      <c r="AT621" s="142" t="s">
        <v>271</v>
      </c>
      <c r="AU621" s="142" t="s">
        <v>81</v>
      </c>
      <c r="AY621" s="17" t="s">
        <v>163</v>
      </c>
      <c r="BE621" s="143">
        <f>IF(N621="základní",J621,0)</f>
        <v>0</v>
      </c>
      <c r="BF621" s="143">
        <f>IF(N621="snížená",J621,0)</f>
        <v>0</v>
      </c>
      <c r="BG621" s="143">
        <f>IF(N621="zákl. přenesená",J621,0)</f>
        <v>0</v>
      </c>
      <c r="BH621" s="143">
        <f>IF(N621="sníž. přenesená",J621,0)</f>
        <v>0</v>
      </c>
      <c r="BI621" s="143">
        <f>IF(N621="nulová",J621,0)</f>
        <v>0</v>
      </c>
      <c r="BJ621" s="17" t="s">
        <v>79</v>
      </c>
      <c r="BK621" s="143">
        <f>ROUND(I621*H621,2)</f>
        <v>0</v>
      </c>
      <c r="BL621" s="17" t="s">
        <v>170</v>
      </c>
      <c r="BM621" s="142" t="s">
        <v>926</v>
      </c>
    </row>
    <row r="622" spans="2:65" s="12" customFormat="1" ht="11.25">
      <c r="B622" s="150"/>
      <c r="D622" s="148" t="s">
        <v>188</v>
      </c>
      <c r="F622" s="152" t="s">
        <v>927</v>
      </c>
      <c r="H622" s="153">
        <v>2717.4</v>
      </c>
      <c r="I622" s="154"/>
      <c r="L622" s="150"/>
      <c r="M622" s="155"/>
      <c r="T622" s="156"/>
      <c r="AT622" s="151" t="s">
        <v>188</v>
      </c>
      <c r="AU622" s="151" t="s">
        <v>81</v>
      </c>
      <c r="AV622" s="12" t="s">
        <v>81</v>
      </c>
      <c r="AW622" s="12" t="s">
        <v>4</v>
      </c>
      <c r="AX622" s="12" t="s">
        <v>79</v>
      </c>
      <c r="AY622" s="151" t="s">
        <v>163</v>
      </c>
    </row>
    <row r="623" spans="2:65" s="1" customFormat="1" ht="37.9" customHeight="1">
      <c r="B623" s="32"/>
      <c r="C623" s="131" t="s">
        <v>928</v>
      </c>
      <c r="D623" s="131" t="s">
        <v>165</v>
      </c>
      <c r="E623" s="132" t="s">
        <v>929</v>
      </c>
      <c r="F623" s="133" t="s">
        <v>930</v>
      </c>
      <c r="G623" s="134" t="s">
        <v>260</v>
      </c>
      <c r="H623" s="135">
        <v>1861.16</v>
      </c>
      <c r="I623" s="136"/>
      <c r="J623" s="137">
        <f>ROUND(I623*H623,2)</f>
        <v>0</v>
      </c>
      <c r="K623" s="133" t="s">
        <v>169</v>
      </c>
      <c r="L623" s="32"/>
      <c r="M623" s="138" t="s">
        <v>19</v>
      </c>
      <c r="N623" s="139" t="s">
        <v>43</v>
      </c>
      <c r="P623" s="140">
        <f>O623*H623</f>
        <v>0</v>
      </c>
      <c r="Q623" s="140">
        <v>4.3800000000000002E-3</v>
      </c>
      <c r="R623" s="140">
        <f>Q623*H623</f>
        <v>8.1518808000000007</v>
      </c>
      <c r="S623" s="140">
        <v>0</v>
      </c>
      <c r="T623" s="141">
        <f>S623*H623</f>
        <v>0</v>
      </c>
      <c r="AR623" s="142" t="s">
        <v>170</v>
      </c>
      <c r="AT623" s="142" t="s">
        <v>165</v>
      </c>
      <c r="AU623" s="142" t="s">
        <v>81</v>
      </c>
      <c r="AY623" s="17" t="s">
        <v>163</v>
      </c>
      <c r="BE623" s="143">
        <f>IF(N623="základní",J623,0)</f>
        <v>0</v>
      </c>
      <c r="BF623" s="143">
        <f>IF(N623="snížená",J623,0)</f>
        <v>0</v>
      </c>
      <c r="BG623" s="143">
        <f>IF(N623="zákl. přenesená",J623,0)</f>
        <v>0</v>
      </c>
      <c r="BH623" s="143">
        <f>IF(N623="sníž. přenesená",J623,0)</f>
        <v>0</v>
      </c>
      <c r="BI623" s="143">
        <f>IF(N623="nulová",J623,0)</f>
        <v>0</v>
      </c>
      <c r="BJ623" s="17" t="s">
        <v>79</v>
      </c>
      <c r="BK623" s="143">
        <f>ROUND(I623*H623,2)</f>
        <v>0</v>
      </c>
      <c r="BL623" s="17" t="s">
        <v>170</v>
      </c>
      <c r="BM623" s="142" t="s">
        <v>931</v>
      </c>
    </row>
    <row r="624" spans="2:65" s="1" customFormat="1" ht="11.25">
      <c r="B624" s="32"/>
      <c r="D624" s="144" t="s">
        <v>172</v>
      </c>
      <c r="F624" s="145" t="s">
        <v>932</v>
      </c>
      <c r="I624" s="146"/>
      <c r="L624" s="32"/>
      <c r="M624" s="147"/>
      <c r="T624" s="53"/>
      <c r="AT624" s="17" t="s">
        <v>172</v>
      </c>
      <c r="AU624" s="17" t="s">
        <v>81</v>
      </c>
    </row>
    <row r="625" spans="2:65" s="1" customFormat="1" ht="29.25">
      <c r="B625" s="32"/>
      <c r="D625" s="148" t="s">
        <v>174</v>
      </c>
      <c r="F625" s="149" t="s">
        <v>890</v>
      </c>
      <c r="I625" s="146"/>
      <c r="L625" s="32"/>
      <c r="M625" s="147"/>
      <c r="T625" s="53"/>
      <c r="AT625" s="17" t="s">
        <v>174</v>
      </c>
      <c r="AU625" s="17" t="s">
        <v>81</v>
      </c>
    </row>
    <row r="626" spans="2:65" s="12" customFormat="1" ht="11.25">
      <c r="B626" s="150"/>
      <c r="D626" s="148" t="s">
        <v>188</v>
      </c>
      <c r="E626" s="151" t="s">
        <v>19</v>
      </c>
      <c r="F626" s="152" t="s">
        <v>933</v>
      </c>
      <c r="H626" s="153">
        <v>1861.16</v>
      </c>
      <c r="I626" s="154"/>
      <c r="L626" s="150"/>
      <c r="M626" s="155"/>
      <c r="T626" s="156"/>
      <c r="AT626" s="151" t="s">
        <v>188</v>
      </c>
      <c r="AU626" s="151" t="s">
        <v>81</v>
      </c>
      <c r="AV626" s="12" t="s">
        <v>81</v>
      </c>
      <c r="AW626" s="12" t="s">
        <v>34</v>
      </c>
      <c r="AX626" s="12" t="s">
        <v>79</v>
      </c>
      <c r="AY626" s="151" t="s">
        <v>163</v>
      </c>
    </row>
    <row r="627" spans="2:65" s="1" customFormat="1" ht="33" customHeight="1">
      <c r="B627" s="32"/>
      <c r="C627" s="131" t="s">
        <v>934</v>
      </c>
      <c r="D627" s="131" t="s">
        <v>165</v>
      </c>
      <c r="E627" s="132" t="s">
        <v>935</v>
      </c>
      <c r="F627" s="133" t="s">
        <v>936</v>
      </c>
      <c r="G627" s="134" t="s">
        <v>260</v>
      </c>
      <c r="H627" s="135">
        <v>1861.16</v>
      </c>
      <c r="I627" s="136"/>
      <c r="J627" s="137">
        <f>ROUND(I627*H627,2)</f>
        <v>0</v>
      </c>
      <c r="K627" s="133" t="s">
        <v>169</v>
      </c>
      <c r="L627" s="32"/>
      <c r="M627" s="138" t="s">
        <v>19</v>
      </c>
      <c r="N627" s="139" t="s">
        <v>43</v>
      </c>
      <c r="P627" s="140">
        <f>O627*H627</f>
        <v>0</v>
      </c>
      <c r="Q627" s="140">
        <v>2.5999999999999998E-4</v>
      </c>
      <c r="R627" s="140">
        <f>Q627*H627</f>
        <v>0.48390159999999999</v>
      </c>
      <c r="S627" s="140">
        <v>0</v>
      </c>
      <c r="T627" s="141">
        <f>S627*H627</f>
        <v>0</v>
      </c>
      <c r="AR627" s="142" t="s">
        <v>170</v>
      </c>
      <c r="AT627" s="142" t="s">
        <v>165</v>
      </c>
      <c r="AU627" s="142" t="s">
        <v>81</v>
      </c>
      <c r="AY627" s="17" t="s">
        <v>163</v>
      </c>
      <c r="BE627" s="143">
        <f>IF(N627="základní",J627,0)</f>
        <v>0</v>
      </c>
      <c r="BF627" s="143">
        <f>IF(N627="snížená",J627,0)</f>
        <v>0</v>
      </c>
      <c r="BG627" s="143">
        <f>IF(N627="zákl. přenesená",J627,0)</f>
        <v>0</v>
      </c>
      <c r="BH627" s="143">
        <f>IF(N627="sníž. přenesená",J627,0)</f>
        <v>0</v>
      </c>
      <c r="BI627" s="143">
        <f>IF(N627="nulová",J627,0)</f>
        <v>0</v>
      </c>
      <c r="BJ627" s="17" t="s">
        <v>79</v>
      </c>
      <c r="BK627" s="143">
        <f>ROUND(I627*H627,2)</f>
        <v>0</v>
      </c>
      <c r="BL627" s="17" t="s">
        <v>170</v>
      </c>
      <c r="BM627" s="142" t="s">
        <v>937</v>
      </c>
    </row>
    <row r="628" spans="2:65" s="1" customFormat="1" ht="11.25">
      <c r="B628" s="32"/>
      <c r="D628" s="144" t="s">
        <v>172</v>
      </c>
      <c r="F628" s="145" t="s">
        <v>938</v>
      </c>
      <c r="I628" s="146"/>
      <c r="L628" s="32"/>
      <c r="M628" s="147"/>
      <c r="T628" s="53"/>
      <c r="AT628" s="17" t="s">
        <v>172</v>
      </c>
      <c r="AU628" s="17" t="s">
        <v>81</v>
      </c>
    </row>
    <row r="629" spans="2:65" s="12" customFormat="1" ht="11.25">
      <c r="B629" s="150"/>
      <c r="D629" s="148" t="s">
        <v>188</v>
      </c>
      <c r="E629" s="151" t="s">
        <v>19</v>
      </c>
      <c r="F629" s="152" t="s">
        <v>933</v>
      </c>
      <c r="H629" s="153">
        <v>1861.16</v>
      </c>
      <c r="I629" s="154"/>
      <c r="L629" s="150"/>
      <c r="M629" s="155"/>
      <c r="T629" s="156"/>
      <c r="AT629" s="151" t="s">
        <v>188</v>
      </c>
      <c r="AU629" s="151" t="s">
        <v>81</v>
      </c>
      <c r="AV629" s="12" t="s">
        <v>81</v>
      </c>
      <c r="AW629" s="12" t="s">
        <v>34</v>
      </c>
      <c r="AX629" s="12" t="s">
        <v>79</v>
      </c>
      <c r="AY629" s="151" t="s">
        <v>163</v>
      </c>
    </row>
    <row r="630" spans="2:65" s="1" customFormat="1" ht="44.25" customHeight="1">
      <c r="B630" s="32"/>
      <c r="C630" s="131" t="s">
        <v>939</v>
      </c>
      <c r="D630" s="131" t="s">
        <v>165</v>
      </c>
      <c r="E630" s="132" t="s">
        <v>917</v>
      </c>
      <c r="F630" s="133" t="s">
        <v>918</v>
      </c>
      <c r="G630" s="134" t="s">
        <v>254</v>
      </c>
      <c r="H630" s="135">
        <v>50</v>
      </c>
      <c r="I630" s="136"/>
      <c r="J630" s="137">
        <f>ROUND(I630*H630,2)</f>
        <v>0</v>
      </c>
      <c r="K630" s="133" t="s">
        <v>169</v>
      </c>
      <c r="L630" s="32"/>
      <c r="M630" s="138" t="s">
        <v>19</v>
      </c>
      <c r="N630" s="139" t="s">
        <v>43</v>
      </c>
      <c r="P630" s="140">
        <f>O630*H630</f>
        <v>0</v>
      </c>
      <c r="Q630" s="140">
        <v>0</v>
      </c>
      <c r="R630" s="140">
        <f>Q630*H630</f>
        <v>0</v>
      </c>
      <c r="S630" s="140">
        <v>0</v>
      </c>
      <c r="T630" s="141">
        <f>S630*H630</f>
        <v>0</v>
      </c>
      <c r="AR630" s="142" t="s">
        <v>170</v>
      </c>
      <c r="AT630" s="142" t="s">
        <v>165</v>
      </c>
      <c r="AU630" s="142" t="s">
        <v>81</v>
      </c>
      <c r="AY630" s="17" t="s">
        <v>163</v>
      </c>
      <c r="BE630" s="143">
        <f>IF(N630="základní",J630,0)</f>
        <v>0</v>
      </c>
      <c r="BF630" s="143">
        <f>IF(N630="snížená",J630,0)</f>
        <v>0</v>
      </c>
      <c r="BG630" s="143">
        <f>IF(N630="zákl. přenesená",J630,0)</f>
        <v>0</v>
      </c>
      <c r="BH630" s="143">
        <f>IF(N630="sníž. přenesená",J630,0)</f>
        <v>0</v>
      </c>
      <c r="BI630" s="143">
        <f>IF(N630="nulová",J630,0)</f>
        <v>0</v>
      </c>
      <c r="BJ630" s="17" t="s">
        <v>79</v>
      </c>
      <c r="BK630" s="143">
        <f>ROUND(I630*H630,2)</f>
        <v>0</v>
      </c>
      <c r="BL630" s="17" t="s">
        <v>170</v>
      </c>
      <c r="BM630" s="142" t="s">
        <v>940</v>
      </c>
    </row>
    <row r="631" spans="2:65" s="1" customFormat="1" ht="11.25">
      <c r="B631" s="32"/>
      <c r="D631" s="144" t="s">
        <v>172</v>
      </c>
      <c r="F631" s="145" t="s">
        <v>920</v>
      </c>
      <c r="I631" s="146"/>
      <c r="L631" s="32"/>
      <c r="M631" s="147"/>
      <c r="T631" s="53"/>
      <c r="AT631" s="17" t="s">
        <v>172</v>
      </c>
      <c r="AU631" s="17" t="s">
        <v>81</v>
      </c>
    </row>
    <row r="632" spans="2:65" s="1" customFormat="1" ht="87.75">
      <c r="B632" s="32"/>
      <c r="D632" s="148" t="s">
        <v>174</v>
      </c>
      <c r="F632" s="149" t="s">
        <v>921</v>
      </c>
      <c r="I632" s="146"/>
      <c r="L632" s="32"/>
      <c r="M632" s="147"/>
      <c r="T632" s="53"/>
      <c r="AT632" s="17" t="s">
        <v>174</v>
      </c>
      <c r="AU632" s="17" t="s">
        <v>81</v>
      </c>
    </row>
    <row r="633" spans="2:65" s="1" customFormat="1" ht="24.2" customHeight="1">
      <c r="B633" s="32"/>
      <c r="C633" s="164" t="s">
        <v>941</v>
      </c>
      <c r="D633" s="164" t="s">
        <v>271</v>
      </c>
      <c r="E633" s="165" t="s">
        <v>942</v>
      </c>
      <c r="F633" s="166" t="s">
        <v>943</v>
      </c>
      <c r="G633" s="167" t="s">
        <v>254</v>
      </c>
      <c r="H633" s="168">
        <v>52.5</v>
      </c>
      <c r="I633" s="169"/>
      <c r="J633" s="170">
        <f>ROUND(I633*H633,2)</f>
        <v>0</v>
      </c>
      <c r="K633" s="166" t="s">
        <v>169</v>
      </c>
      <c r="L633" s="171"/>
      <c r="M633" s="172" t="s">
        <v>19</v>
      </c>
      <c r="N633" s="173" t="s">
        <v>43</v>
      </c>
      <c r="P633" s="140">
        <f>O633*H633</f>
        <v>0</v>
      </c>
      <c r="Q633" s="140">
        <v>1E-4</v>
      </c>
      <c r="R633" s="140">
        <f>Q633*H633</f>
        <v>5.2500000000000003E-3</v>
      </c>
      <c r="S633" s="140">
        <v>0</v>
      </c>
      <c r="T633" s="141">
        <f>S633*H633</f>
        <v>0</v>
      </c>
      <c r="AR633" s="142" t="s">
        <v>214</v>
      </c>
      <c r="AT633" s="142" t="s">
        <v>271</v>
      </c>
      <c r="AU633" s="142" t="s">
        <v>81</v>
      </c>
      <c r="AY633" s="17" t="s">
        <v>163</v>
      </c>
      <c r="BE633" s="143">
        <f>IF(N633="základní",J633,0)</f>
        <v>0</v>
      </c>
      <c r="BF633" s="143">
        <f>IF(N633="snížená",J633,0)</f>
        <v>0</v>
      </c>
      <c r="BG633" s="143">
        <f>IF(N633="zákl. přenesená",J633,0)</f>
        <v>0</v>
      </c>
      <c r="BH633" s="143">
        <f>IF(N633="sníž. přenesená",J633,0)</f>
        <v>0</v>
      </c>
      <c r="BI633" s="143">
        <f>IF(N633="nulová",J633,0)</f>
        <v>0</v>
      </c>
      <c r="BJ633" s="17" t="s">
        <v>79</v>
      </c>
      <c r="BK633" s="143">
        <f>ROUND(I633*H633,2)</f>
        <v>0</v>
      </c>
      <c r="BL633" s="17" t="s">
        <v>170</v>
      </c>
      <c r="BM633" s="142" t="s">
        <v>944</v>
      </c>
    </row>
    <row r="634" spans="2:65" s="12" customFormat="1" ht="11.25">
      <c r="B634" s="150"/>
      <c r="D634" s="148" t="s">
        <v>188</v>
      </c>
      <c r="F634" s="152" t="s">
        <v>945</v>
      </c>
      <c r="H634" s="153">
        <v>52.5</v>
      </c>
      <c r="I634" s="154"/>
      <c r="L634" s="150"/>
      <c r="M634" s="155"/>
      <c r="T634" s="156"/>
      <c r="AT634" s="151" t="s">
        <v>188</v>
      </c>
      <c r="AU634" s="151" t="s">
        <v>81</v>
      </c>
      <c r="AV634" s="12" t="s">
        <v>81</v>
      </c>
      <c r="AW634" s="12" t="s">
        <v>4</v>
      </c>
      <c r="AX634" s="12" t="s">
        <v>79</v>
      </c>
      <c r="AY634" s="151" t="s">
        <v>163</v>
      </c>
    </row>
    <row r="635" spans="2:65" s="1" customFormat="1" ht="37.9" customHeight="1">
      <c r="B635" s="32"/>
      <c r="C635" s="131" t="s">
        <v>946</v>
      </c>
      <c r="D635" s="131" t="s">
        <v>165</v>
      </c>
      <c r="E635" s="132" t="s">
        <v>947</v>
      </c>
      <c r="F635" s="133" t="s">
        <v>948</v>
      </c>
      <c r="G635" s="134" t="s">
        <v>260</v>
      </c>
      <c r="H635" s="135">
        <v>28.23</v>
      </c>
      <c r="I635" s="136"/>
      <c r="J635" s="137">
        <f>ROUND(I635*H635,2)</f>
        <v>0</v>
      </c>
      <c r="K635" s="133" t="s">
        <v>169</v>
      </c>
      <c r="L635" s="32"/>
      <c r="M635" s="138" t="s">
        <v>19</v>
      </c>
      <c r="N635" s="139" t="s">
        <v>43</v>
      </c>
      <c r="P635" s="140">
        <f>O635*H635</f>
        <v>0</v>
      </c>
      <c r="Q635" s="140">
        <v>8.3199999999999993E-3</v>
      </c>
      <c r="R635" s="140">
        <f>Q635*H635</f>
        <v>0.23487359999999999</v>
      </c>
      <c r="S635" s="140">
        <v>0</v>
      </c>
      <c r="T635" s="141">
        <f>S635*H635</f>
        <v>0</v>
      </c>
      <c r="AR635" s="142" t="s">
        <v>170</v>
      </c>
      <c r="AT635" s="142" t="s">
        <v>165</v>
      </c>
      <c r="AU635" s="142" t="s">
        <v>81</v>
      </c>
      <c r="AY635" s="17" t="s">
        <v>163</v>
      </c>
      <c r="BE635" s="143">
        <f>IF(N635="základní",J635,0)</f>
        <v>0</v>
      </c>
      <c r="BF635" s="143">
        <f>IF(N635="snížená",J635,0)</f>
        <v>0</v>
      </c>
      <c r="BG635" s="143">
        <f>IF(N635="zákl. přenesená",J635,0)</f>
        <v>0</v>
      </c>
      <c r="BH635" s="143">
        <f>IF(N635="sníž. přenesená",J635,0)</f>
        <v>0</v>
      </c>
      <c r="BI635" s="143">
        <f>IF(N635="nulová",J635,0)</f>
        <v>0</v>
      </c>
      <c r="BJ635" s="17" t="s">
        <v>79</v>
      </c>
      <c r="BK635" s="143">
        <f>ROUND(I635*H635,2)</f>
        <v>0</v>
      </c>
      <c r="BL635" s="17" t="s">
        <v>170</v>
      </c>
      <c r="BM635" s="142" t="s">
        <v>949</v>
      </c>
    </row>
    <row r="636" spans="2:65" s="1" customFormat="1" ht="11.25">
      <c r="B636" s="32"/>
      <c r="D636" s="144" t="s">
        <v>172</v>
      </c>
      <c r="F636" s="145" t="s">
        <v>950</v>
      </c>
      <c r="I636" s="146"/>
      <c r="L636" s="32"/>
      <c r="M636" s="147"/>
      <c r="T636" s="53"/>
      <c r="AT636" s="17" t="s">
        <v>172</v>
      </c>
      <c r="AU636" s="17" t="s">
        <v>81</v>
      </c>
    </row>
    <row r="637" spans="2:65" s="1" customFormat="1" ht="253.5">
      <c r="B637" s="32"/>
      <c r="D637" s="148" t="s">
        <v>174</v>
      </c>
      <c r="F637" s="149" t="s">
        <v>951</v>
      </c>
      <c r="I637" s="146"/>
      <c r="L637" s="32"/>
      <c r="M637" s="147"/>
      <c r="T637" s="53"/>
      <c r="AT637" s="17" t="s">
        <v>174</v>
      </c>
      <c r="AU637" s="17" t="s">
        <v>81</v>
      </c>
    </row>
    <row r="638" spans="2:65" s="12" customFormat="1" ht="11.25">
      <c r="B638" s="150"/>
      <c r="D638" s="148" t="s">
        <v>188</v>
      </c>
      <c r="E638" s="151" t="s">
        <v>19</v>
      </c>
      <c r="F638" s="152" t="s">
        <v>952</v>
      </c>
      <c r="H638" s="153">
        <v>28.23</v>
      </c>
      <c r="I638" s="154"/>
      <c r="L638" s="150"/>
      <c r="M638" s="155"/>
      <c r="T638" s="156"/>
      <c r="AT638" s="151" t="s">
        <v>188</v>
      </c>
      <c r="AU638" s="151" t="s">
        <v>81</v>
      </c>
      <c r="AV638" s="12" t="s">
        <v>81</v>
      </c>
      <c r="AW638" s="12" t="s">
        <v>34</v>
      </c>
      <c r="AX638" s="12" t="s">
        <v>79</v>
      </c>
      <c r="AY638" s="151" t="s">
        <v>163</v>
      </c>
    </row>
    <row r="639" spans="2:65" s="1" customFormat="1" ht="16.5" customHeight="1">
      <c r="B639" s="32"/>
      <c r="C639" s="164" t="s">
        <v>953</v>
      </c>
      <c r="D639" s="164" t="s">
        <v>271</v>
      </c>
      <c r="E639" s="165" t="s">
        <v>954</v>
      </c>
      <c r="F639" s="166" t="s">
        <v>955</v>
      </c>
      <c r="G639" s="167" t="s">
        <v>260</v>
      </c>
      <c r="H639" s="168">
        <v>12.505000000000001</v>
      </c>
      <c r="I639" s="169"/>
      <c r="J639" s="170">
        <f>ROUND(I639*H639,2)</f>
        <v>0</v>
      </c>
      <c r="K639" s="166" t="s">
        <v>192</v>
      </c>
      <c r="L639" s="171"/>
      <c r="M639" s="172" t="s">
        <v>19</v>
      </c>
      <c r="N639" s="173" t="s">
        <v>43</v>
      </c>
      <c r="P639" s="140">
        <f>O639*H639</f>
        <v>0</v>
      </c>
      <c r="Q639" s="140">
        <v>0</v>
      </c>
      <c r="R639" s="140">
        <f>Q639*H639</f>
        <v>0</v>
      </c>
      <c r="S639" s="140">
        <v>0</v>
      </c>
      <c r="T639" s="141">
        <f>S639*H639</f>
        <v>0</v>
      </c>
      <c r="AR639" s="142" t="s">
        <v>214</v>
      </c>
      <c r="AT639" s="142" t="s">
        <v>271</v>
      </c>
      <c r="AU639" s="142" t="s">
        <v>81</v>
      </c>
      <c r="AY639" s="17" t="s">
        <v>163</v>
      </c>
      <c r="BE639" s="143">
        <f>IF(N639="základní",J639,0)</f>
        <v>0</v>
      </c>
      <c r="BF639" s="143">
        <f>IF(N639="snížená",J639,0)</f>
        <v>0</v>
      </c>
      <c r="BG639" s="143">
        <f>IF(N639="zákl. přenesená",J639,0)</f>
        <v>0</v>
      </c>
      <c r="BH639" s="143">
        <f>IF(N639="sníž. přenesená",J639,0)</f>
        <v>0</v>
      </c>
      <c r="BI639" s="143">
        <f>IF(N639="nulová",J639,0)</f>
        <v>0</v>
      </c>
      <c r="BJ639" s="17" t="s">
        <v>79</v>
      </c>
      <c r="BK639" s="143">
        <f>ROUND(I639*H639,2)</f>
        <v>0</v>
      </c>
      <c r="BL639" s="17" t="s">
        <v>170</v>
      </c>
      <c r="BM639" s="142" t="s">
        <v>956</v>
      </c>
    </row>
    <row r="640" spans="2:65" s="12" customFormat="1" ht="11.25">
      <c r="B640" s="150"/>
      <c r="D640" s="148" t="s">
        <v>188</v>
      </c>
      <c r="E640" s="151" t="s">
        <v>19</v>
      </c>
      <c r="F640" s="152" t="s">
        <v>957</v>
      </c>
      <c r="H640" s="153">
        <v>12.26</v>
      </c>
      <c r="I640" s="154"/>
      <c r="L640" s="150"/>
      <c r="M640" s="155"/>
      <c r="T640" s="156"/>
      <c r="AT640" s="151" t="s">
        <v>188</v>
      </c>
      <c r="AU640" s="151" t="s">
        <v>81</v>
      </c>
      <c r="AV640" s="12" t="s">
        <v>81</v>
      </c>
      <c r="AW640" s="12" t="s">
        <v>34</v>
      </c>
      <c r="AX640" s="12" t="s">
        <v>79</v>
      </c>
      <c r="AY640" s="151" t="s">
        <v>163</v>
      </c>
    </row>
    <row r="641" spans="2:65" s="12" customFormat="1" ht="11.25">
      <c r="B641" s="150"/>
      <c r="D641" s="148" t="s">
        <v>188</v>
      </c>
      <c r="F641" s="152" t="s">
        <v>958</v>
      </c>
      <c r="H641" s="153">
        <v>12.505000000000001</v>
      </c>
      <c r="I641" s="154"/>
      <c r="L641" s="150"/>
      <c r="M641" s="155"/>
      <c r="T641" s="156"/>
      <c r="AT641" s="151" t="s">
        <v>188</v>
      </c>
      <c r="AU641" s="151" t="s">
        <v>81</v>
      </c>
      <c r="AV641" s="12" t="s">
        <v>81</v>
      </c>
      <c r="AW641" s="12" t="s">
        <v>4</v>
      </c>
      <c r="AX641" s="12" t="s">
        <v>79</v>
      </c>
      <c r="AY641" s="151" t="s">
        <v>163</v>
      </c>
    </row>
    <row r="642" spans="2:65" s="1" customFormat="1" ht="16.5" customHeight="1">
      <c r="B642" s="32"/>
      <c r="C642" s="164" t="s">
        <v>959</v>
      </c>
      <c r="D642" s="164" t="s">
        <v>271</v>
      </c>
      <c r="E642" s="165" t="s">
        <v>960</v>
      </c>
      <c r="F642" s="166" t="s">
        <v>961</v>
      </c>
      <c r="G642" s="167" t="s">
        <v>260</v>
      </c>
      <c r="H642" s="168">
        <v>16.289000000000001</v>
      </c>
      <c r="I642" s="169"/>
      <c r="J642" s="170">
        <f>ROUND(I642*H642,2)</f>
        <v>0</v>
      </c>
      <c r="K642" s="166" t="s">
        <v>192</v>
      </c>
      <c r="L642" s="171"/>
      <c r="M642" s="172" t="s">
        <v>19</v>
      </c>
      <c r="N642" s="173" t="s">
        <v>43</v>
      </c>
      <c r="P642" s="140">
        <f>O642*H642</f>
        <v>0</v>
      </c>
      <c r="Q642" s="140">
        <v>0</v>
      </c>
      <c r="R642" s="140">
        <f>Q642*H642</f>
        <v>0</v>
      </c>
      <c r="S642" s="140">
        <v>0</v>
      </c>
      <c r="T642" s="141">
        <f>S642*H642</f>
        <v>0</v>
      </c>
      <c r="AR642" s="142" t="s">
        <v>214</v>
      </c>
      <c r="AT642" s="142" t="s">
        <v>271</v>
      </c>
      <c r="AU642" s="142" t="s">
        <v>81</v>
      </c>
      <c r="AY642" s="17" t="s">
        <v>163</v>
      </c>
      <c r="BE642" s="143">
        <f>IF(N642="základní",J642,0)</f>
        <v>0</v>
      </c>
      <c r="BF642" s="143">
        <f>IF(N642="snížená",J642,0)</f>
        <v>0</v>
      </c>
      <c r="BG642" s="143">
        <f>IF(N642="zákl. přenesená",J642,0)</f>
        <v>0</v>
      </c>
      <c r="BH642" s="143">
        <f>IF(N642="sníž. přenesená",J642,0)</f>
        <v>0</v>
      </c>
      <c r="BI642" s="143">
        <f>IF(N642="nulová",J642,0)</f>
        <v>0</v>
      </c>
      <c r="BJ642" s="17" t="s">
        <v>79</v>
      </c>
      <c r="BK642" s="143">
        <f>ROUND(I642*H642,2)</f>
        <v>0</v>
      </c>
      <c r="BL642" s="17" t="s">
        <v>170</v>
      </c>
      <c r="BM642" s="142" t="s">
        <v>962</v>
      </c>
    </row>
    <row r="643" spans="2:65" s="12" customFormat="1" ht="11.25">
      <c r="B643" s="150"/>
      <c r="D643" s="148" t="s">
        <v>188</v>
      </c>
      <c r="E643" s="151" t="s">
        <v>19</v>
      </c>
      <c r="F643" s="152" t="s">
        <v>963</v>
      </c>
      <c r="H643" s="153">
        <v>15.97</v>
      </c>
      <c r="I643" s="154"/>
      <c r="L643" s="150"/>
      <c r="M643" s="155"/>
      <c r="T643" s="156"/>
      <c r="AT643" s="151" t="s">
        <v>188</v>
      </c>
      <c r="AU643" s="151" t="s">
        <v>81</v>
      </c>
      <c r="AV643" s="12" t="s">
        <v>81</v>
      </c>
      <c r="AW643" s="12" t="s">
        <v>34</v>
      </c>
      <c r="AX643" s="12" t="s">
        <v>79</v>
      </c>
      <c r="AY643" s="151" t="s">
        <v>163</v>
      </c>
    </row>
    <row r="644" spans="2:65" s="12" customFormat="1" ht="11.25">
      <c r="B644" s="150"/>
      <c r="D644" s="148" t="s">
        <v>188</v>
      </c>
      <c r="F644" s="152" t="s">
        <v>964</v>
      </c>
      <c r="H644" s="153">
        <v>16.289000000000001</v>
      </c>
      <c r="I644" s="154"/>
      <c r="L644" s="150"/>
      <c r="M644" s="155"/>
      <c r="T644" s="156"/>
      <c r="AT644" s="151" t="s">
        <v>188</v>
      </c>
      <c r="AU644" s="151" t="s">
        <v>81</v>
      </c>
      <c r="AV644" s="12" t="s">
        <v>81</v>
      </c>
      <c r="AW644" s="12" t="s">
        <v>4</v>
      </c>
      <c r="AX644" s="12" t="s">
        <v>79</v>
      </c>
      <c r="AY644" s="151" t="s">
        <v>163</v>
      </c>
    </row>
    <row r="645" spans="2:65" s="1" customFormat="1" ht="37.9" customHeight="1">
      <c r="B645" s="32"/>
      <c r="C645" s="131" t="s">
        <v>965</v>
      </c>
      <c r="D645" s="131" t="s">
        <v>165</v>
      </c>
      <c r="E645" s="132" t="s">
        <v>947</v>
      </c>
      <c r="F645" s="133" t="s">
        <v>948</v>
      </c>
      <c r="G645" s="134" t="s">
        <v>260</v>
      </c>
      <c r="H645" s="135">
        <v>99.31</v>
      </c>
      <c r="I645" s="136"/>
      <c r="J645" s="137">
        <f>ROUND(I645*H645,2)</f>
        <v>0</v>
      </c>
      <c r="K645" s="133" t="s">
        <v>169</v>
      </c>
      <c r="L645" s="32"/>
      <c r="M645" s="138" t="s">
        <v>19</v>
      </c>
      <c r="N645" s="139" t="s">
        <v>43</v>
      </c>
      <c r="P645" s="140">
        <f>O645*H645</f>
        <v>0</v>
      </c>
      <c r="Q645" s="140">
        <v>8.3199999999999993E-3</v>
      </c>
      <c r="R645" s="140">
        <f>Q645*H645</f>
        <v>0.82625919999999997</v>
      </c>
      <c r="S645" s="140">
        <v>0</v>
      </c>
      <c r="T645" s="141">
        <f>S645*H645</f>
        <v>0</v>
      </c>
      <c r="AR645" s="142" t="s">
        <v>170</v>
      </c>
      <c r="AT645" s="142" t="s">
        <v>165</v>
      </c>
      <c r="AU645" s="142" t="s">
        <v>81</v>
      </c>
      <c r="AY645" s="17" t="s">
        <v>163</v>
      </c>
      <c r="BE645" s="143">
        <f>IF(N645="základní",J645,0)</f>
        <v>0</v>
      </c>
      <c r="BF645" s="143">
        <f>IF(N645="snížená",J645,0)</f>
        <v>0</v>
      </c>
      <c r="BG645" s="143">
        <f>IF(N645="zákl. přenesená",J645,0)</f>
        <v>0</v>
      </c>
      <c r="BH645" s="143">
        <f>IF(N645="sníž. přenesená",J645,0)</f>
        <v>0</v>
      </c>
      <c r="BI645" s="143">
        <f>IF(N645="nulová",J645,0)</f>
        <v>0</v>
      </c>
      <c r="BJ645" s="17" t="s">
        <v>79</v>
      </c>
      <c r="BK645" s="143">
        <f>ROUND(I645*H645,2)</f>
        <v>0</v>
      </c>
      <c r="BL645" s="17" t="s">
        <v>170</v>
      </c>
      <c r="BM645" s="142" t="s">
        <v>966</v>
      </c>
    </row>
    <row r="646" spans="2:65" s="1" customFormat="1" ht="11.25">
      <c r="B646" s="32"/>
      <c r="D646" s="144" t="s">
        <v>172</v>
      </c>
      <c r="F646" s="145" t="s">
        <v>950</v>
      </c>
      <c r="I646" s="146"/>
      <c r="L646" s="32"/>
      <c r="M646" s="147"/>
      <c r="T646" s="53"/>
      <c r="AT646" s="17" t="s">
        <v>172</v>
      </c>
      <c r="AU646" s="17" t="s">
        <v>81</v>
      </c>
    </row>
    <row r="647" spans="2:65" s="1" customFormat="1" ht="253.5">
      <c r="B647" s="32"/>
      <c r="D647" s="148" t="s">
        <v>174</v>
      </c>
      <c r="F647" s="149" t="s">
        <v>951</v>
      </c>
      <c r="I647" s="146"/>
      <c r="L647" s="32"/>
      <c r="M647" s="147"/>
      <c r="T647" s="53"/>
      <c r="AT647" s="17" t="s">
        <v>174</v>
      </c>
      <c r="AU647" s="17" t="s">
        <v>81</v>
      </c>
    </row>
    <row r="648" spans="2:65" s="12" customFormat="1" ht="11.25">
      <c r="B648" s="150"/>
      <c r="D648" s="148" t="s">
        <v>188</v>
      </c>
      <c r="E648" s="151" t="s">
        <v>19</v>
      </c>
      <c r="F648" s="152" t="s">
        <v>967</v>
      </c>
      <c r="H648" s="153">
        <v>99.31</v>
      </c>
      <c r="I648" s="154"/>
      <c r="L648" s="150"/>
      <c r="M648" s="155"/>
      <c r="T648" s="156"/>
      <c r="AT648" s="151" t="s">
        <v>188</v>
      </c>
      <c r="AU648" s="151" t="s">
        <v>81</v>
      </c>
      <c r="AV648" s="12" t="s">
        <v>81</v>
      </c>
      <c r="AW648" s="12" t="s">
        <v>34</v>
      </c>
      <c r="AX648" s="12" t="s">
        <v>79</v>
      </c>
      <c r="AY648" s="151" t="s">
        <v>163</v>
      </c>
    </row>
    <row r="649" spans="2:65" s="1" customFormat="1" ht="16.5" customHeight="1">
      <c r="B649" s="32"/>
      <c r="C649" s="164" t="s">
        <v>968</v>
      </c>
      <c r="D649" s="164" t="s">
        <v>271</v>
      </c>
      <c r="E649" s="165" t="s">
        <v>969</v>
      </c>
      <c r="F649" s="166" t="s">
        <v>970</v>
      </c>
      <c r="G649" s="167" t="s">
        <v>260</v>
      </c>
      <c r="H649" s="168">
        <v>101.29600000000001</v>
      </c>
      <c r="I649" s="169"/>
      <c r="J649" s="170">
        <f>ROUND(I649*H649,2)</f>
        <v>0</v>
      </c>
      <c r="K649" s="166" t="s">
        <v>192</v>
      </c>
      <c r="L649" s="171"/>
      <c r="M649" s="172" t="s">
        <v>19</v>
      </c>
      <c r="N649" s="173" t="s">
        <v>43</v>
      </c>
      <c r="P649" s="140">
        <f>O649*H649</f>
        <v>0</v>
      </c>
      <c r="Q649" s="140">
        <v>1.8E-3</v>
      </c>
      <c r="R649" s="140">
        <f>Q649*H649</f>
        <v>0.18233280000000002</v>
      </c>
      <c r="S649" s="140">
        <v>0</v>
      </c>
      <c r="T649" s="141">
        <f>S649*H649</f>
        <v>0</v>
      </c>
      <c r="AR649" s="142" t="s">
        <v>214</v>
      </c>
      <c r="AT649" s="142" t="s">
        <v>271</v>
      </c>
      <c r="AU649" s="142" t="s">
        <v>81</v>
      </c>
      <c r="AY649" s="17" t="s">
        <v>163</v>
      </c>
      <c r="BE649" s="143">
        <f>IF(N649="základní",J649,0)</f>
        <v>0</v>
      </c>
      <c r="BF649" s="143">
        <f>IF(N649="snížená",J649,0)</f>
        <v>0</v>
      </c>
      <c r="BG649" s="143">
        <f>IF(N649="zákl. přenesená",J649,0)</f>
        <v>0</v>
      </c>
      <c r="BH649" s="143">
        <f>IF(N649="sníž. přenesená",J649,0)</f>
        <v>0</v>
      </c>
      <c r="BI649" s="143">
        <f>IF(N649="nulová",J649,0)</f>
        <v>0</v>
      </c>
      <c r="BJ649" s="17" t="s">
        <v>79</v>
      </c>
      <c r="BK649" s="143">
        <f>ROUND(I649*H649,2)</f>
        <v>0</v>
      </c>
      <c r="BL649" s="17" t="s">
        <v>170</v>
      </c>
      <c r="BM649" s="142" t="s">
        <v>971</v>
      </c>
    </row>
    <row r="650" spans="2:65" s="1" customFormat="1" ht="29.25">
      <c r="B650" s="32"/>
      <c r="D650" s="148" t="s">
        <v>276</v>
      </c>
      <c r="F650" s="149" t="s">
        <v>972</v>
      </c>
      <c r="I650" s="146"/>
      <c r="L650" s="32"/>
      <c r="M650" s="147"/>
      <c r="T650" s="53"/>
      <c r="AT650" s="17" t="s">
        <v>276</v>
      </c>
      <c r="AU650" s="17" t="s">
        <v>81</v>
      </c>
    </row>
    <row r="651" spans="2:65" s="12" customFormat="1" ht="11.25">
      <c r="B651" s="150"/>
      <c r="D651" s="148" t="s">
        <v>188</v>
      </c>
      <c r="F651" s="152" t="s">
        <v>973</v>
      </c>
      <c r="H651" s="153">
        <v>101.29600000000001</v>
      </c>
      <c r="I651" s="154"/>
      <c r="L651" s="150"/>
      <c r="M651" s="155"/>
      <c r="T651" s="156"/>
      <c r="AT651" s="151" t="s">
        <v>188</v>
      </c>
      <c r="AU651" s="151" t="s">
        <v>81</v>
      </c>
      <c r="AV651" s="12" t="s">
        <v>81</v>
      </c>
      <c r="AW651" s="12" t="s">
        <v>4</v>
      </c>
      <c r="AX651" s="12" t="s">
        <v>79</v>
      </c>
      <c r="AY651" s="151" t="s">
        <v>163</v>
      </c>
    </row>
    <row r="652" spans="2:65" s="1" customFormat="1" ht="37.9" customHeight="1">
      <c r="B652" s="32"/>
      <c r="C652" s="131" t="s">
        <v>974</v>
      </c>
      <c r="D652" s="131" t="s">
        <v>165</v>
      </c>
      <c r="E652" s="132" t="s">
        <v>975</v>
      </c>
      <c r="F652" s="133" t="s">
        <v>976</v>
      </c>
      <c r="G652" s="134" t="s">
        <v>260</v>
      </c>
      <c r="H652" s="135">
        <v>99.31</v>
      </c>
      <c r="I652" s="136"/>
      <c r="J652" s="137">
        <f>ROUND(I652*H652,2)</f>
        <v>0</v>
      </c>
      <c r="K652" s="133" t="s">
        <v>169</v>
      </c>
      <c r="L652" s="32"/>
      <c r="M652" s="138" t="s">
        <v>19</v>
      </c>
      <c r="N652" s="139" t="s">
        <v>43</v>
      </c>
      <c r="P652" s="140">
        <f>O652*H652</f>
        <v>0</v>
      </c>
      <c r="Q652" s="140">
        <v>8.5000000000000006E-3</v>
      </c>
      <c r="R652" s="140">
        <f>Q652*H652</f>
        <v>0.84413500000000008</v>
      </c>
      <c r="S652" s="140">
        <v>0</v>
      </c>
      <c r="T652" s="141">
        <f>S652*H652</f>
        <v>0</v>
      </c>
      <c r="AR652" s="142" t="s">
        <v>170</v>
      </c>
      <c r="AT652" s="142" t="s">
        <v>165</v>
      </c>
      <c r="AU652" s="142" t="s">
        <v>81</v>
      </c>
      <c r="AY652" s="17" t="s">
        <v>163</v>
      </c>
      <c r="BE652" s="143">
        <f>IF(N652="základní",J652,0)</f>
        <v>0</v>
      </c>
      <c r="BF652" s="143">
        <f>IF(N652="snížená",J652,0)</f>
        <v>0</v>
      </c>
      <c r="BG652" s="143">
        <f>IF(N652="zákl. přenesená",J652,0)</f>
        <v>0</v>
      </c>
      <c r="BH652" s="143">
        <f>IF(N652="sníž. přenesená",J652,0)</f>
        <v>0</v>
      </c>
      <c r="BI652" s="143">
        <f>IF(N652="nulová",J652,0)</f>
        <v>0</v>
      </c>
      <c r="BJ652" s="17" t="s">
        <v>79</v>
      </c>
      <c r="BK652" s="143">
        <f>ROUND(I652*H652,2)</f>
        <v>0</v>
      </c>
      <c r="BL652" s="17" t="s">
        <v>170</v>
      </c>
      <c r="BM652" s="142" t="s">
        <v>977</v>
      </c>
    </row>
    <row r="653" spans="2:65" s="1" customFormat="1" ht="11.25">
      <c r="B653" s="32"/>
      <c r="D653" s="144" t="s">
        <v>172</v>
      </c>
      <c r="F653" s="145" t="s">
        <v>978</v>
      </c>
      <c r="I653" s="146"/>
      <c r="L653" s="32"/>
      <c r="M653" s="147"/>
      <c r="T653" s="53"/>
      <c r="AT653" s="17" t="s">
        <v>172</v>
      </c>
      <c r="AU653" s="17" t="s">
        <v>81</v>
      </c>
    </row>
    <row r="654" spans="2:65" s="1" customFormat="1" ht="253.5">
      <c r="B654" s="32"/>
      <c r="D654" s="148" t="s">
        <v>174</v>
      </c>
      <c r="F654" s="149" t="s">
        <v>951</v>
      </c>
      <c r="I654" s="146"/>
      <c r="L654" s="32"/>
      <c r="M654" s="147"/>
      <c r="T654" s="53"/>
      <c r="AT654" s="17" t="s">
        <v>174</v>
      </c>
      <c r="AU654" s="17" t="s">
        <v>81</v>
      </c>
    </row>
    <row r="655" spans="2:65" s="12" customFormat="1" ht="11.25">
      <c r="B655" s="150"/>
      <c r="D655" s="148" t="s">
        <v>188</v>
      </c>
      <c r="E655" s="151" t="s">
        <v>19</v>
      </c>
      <c r="F655" s="152" t="s">
        <v>967</v>
      </c>
      <c r="H655" s="153">
        <v>99.31</v>
      </c>
      <c r="I655" s="154"/>
      <c r="L655" s="150"/>
      <c r="M655" s="155"/>
      <c r="T655" s="156"/>
      <c r="AT655" s="151" t="s">
        <v>188</v>
      </c>
      <c r="AU655" s="151" t="s">
        <v>81</v>
      </c>
      <c r="AV655" s="12" t="s">
        <v>81</v>
      </c>
      <c r="AW655" s="12" t="s">
        <v>34</v>
      </c>
      <c r="AX655" s="12" t="s">
        <v>79</v>
      </c>
      <c r="AY655" s="151" t="s">
        <v>163</v>
      </c>
    </row>
    <row r="656" spans="2:65" s="1" customFormat="1" ht="21.75" customHeight="1">
      <c r="B656" s="32"/>
      <c r="C656" s="164" t="s">
        <v>979</v>
      </c>
      <c r="D656" s="164" t="s">
        <v>271</v>
      </c>
      <c r="E656" s="165" t="s">
        <v>980</v>
      </c>
      <c r="F656" s="166" t="s">
        <v>981</v>
      </c>
      <c r="G656" s="167" t="s">
        <v>260</v>
      </c>
      <c r="H656" s="168">
        <v>101.29600000000001</v>
      </c>
      <c r="I656" s="169"/>
      <c r="J656" s="170">
        <f>ROUND(I656*H656,2)</f>
        <v>0</v>
      </c>
      <c r="K656" s="166" t="s">
        <v>169</v>
      </c>
      <c r="L656" s="171"/>
      <c r="M656" s="172" t="s">
        <v>19</v>
      </c>
      <c r="N656" s="173" t="s">
        <v>43</v>
      </c>
      <c r="P656" s="140">
        <f>O656*H656</f>
        <v>0</v>
      </c>
      <c r="Q656" s="140">
        <v>3.0000000000000001E-3</v>
      </c>
      <c r="R656" s="140">
        <f>Q656*H656</f>
        <v>0.30388800000000005</v>
      </c>
      <c r="S656" s="140">
        <v>0</v>
      </c>
      <c r="T656" s="141">
        <f>S656*H656</f>
        <v>0</v>
      </c>
      <c r="AR656" s="142" t="s">
        <v>214</v>
      </c>
      <c r="AT656" s="142" t="s">
        <v>271</v>
      </c>
      <c r="AU656" s="142" t="s">
        <v>81</v>
      </c>
      <c r="AY656" s="17" t="s">
        <v>163</v>
      </c>
      <c r="BE656" s="143">
        <f>IF(N656="základní",J656,0)</f>
        <v>0</v>
      </c>
      <c r="BF656" s="143">
        <f>IF(N656="snížená",J656,0)</f>
        <v>0</v>
      </c>
      <c r="BG656" s="143">
        <f>IF(N656="zákl. přenesená",J656,0)</f>
        <v>0</v>
      </c>
      <c r="BH656" s="143">
        <f>IF(N656="sníž. přenesená",J656,0)</f>
        <v>0</v>
      </c>
      <c r="BI656" s="143">
        <f>IF(N656="nulová",J656,0)</f>
        <v>0</v>
      </c>
      <c r="BJ656" s="17" t="s">
        <v>79</v>
      </c>
      <c r="BK656" s="143">
        <f>ROUND(I656*H656,2)</f>
        <v>0</v>
      </c>
      <c r="BL656" s="17" t="s">
        <v>170</v>
      </c>
      <c r="BM656" s="142" t="s">
        <v>982</v>
      </c>
    </row>
    <row r="657" spans="2:65" s="1" customFormat="1" ht="29.25">
      <c r="B657" s="32"/>
      <c r="D657" s="148" t="s">
        <v>276</v>
      </c>
      <c r="F657" s="149" t="s">
        <v>972</v>
      </c>
      <c r="I657" s="146"/>
      <c r="L657" s="32"/>
      <c r="M657" s="147"/>
      <c r="T657" s="53"/>
      <c r="AT657" s="17" t="s">
        <v>276</v>
      </c>
      <c r="AU657" s="17" t="s">
        <v>81</v>
      </c>
    </row>
    <row r="658" spans="2:65" s="12" customFormat="1" ht="11.25">
      <c r="B658" s="150"/>
      <c r="D658" s="148" t="s">
        <v>188</v>
      </c>
      <c r="F658" s="152" t="s">
        <v>973</v>
      </c>
      <c r="H658" s="153">
        <v>101.29600000000001</v>
      </c>
      <c r="I658" s="154"/>
      <c r="L658" s="150"/>
      <c r="M658" s="155"/>
      <c r="T658" s="156"/>
      <c r="AT658" s="151" t="s">
        <v>188</v>
      </c>
      <c r="AU658" s="151" t="s">
        <v>81</v>
      </c>
      <c r="AV658" s="12" t="s">
        <v>81</v>
      </c>
      <c r="AW658" s="12" t="s">
        <v>4</v>
      </c>
      <c r="AX658" s="12" t="s">
        <v>79</v>
      </c>
      <c r="AY658" s="151" t="s">
        <v>163</v>
      </c>
    </row>
    <row r="659" spans="2:65" s="1" customFormat="1" ht="37.9" customHeight="1">
      <c r="B659" s="32"/>
      <c r="C659" s="131" t="s">
        <v>983</v>
      </c>
      <c r="D659" s="131" t="s">
        <v>165</v>
      </c>
      <c r="E659" s="132" t="s">
        <v>984</v>
      </c>
      <c r="F659" s="133" t="s">
        <v>985</v>
      </c>
      <c r="G659" s="134" t="s">
        <v>260</v>
      </c>
      <c r="H659" s="135">
        <v>68.025999999999996</v>
      </c>
      <c r="I659" s="136"/>
      <c r="J659" s="137">
        <f>ROUND(I659*H659,2)</f>
        <v>0</v>
      </c>
      <c r="K659" s="133" t="s">
        <v>169</v>
      </c>
      <c r="L659" s="32"/>
      <c r="M659" s="138" t="s">
        <v>19</v>
      </c>
      <c r="N659" s="139" t="s">
        <v>43</v>
      </c>
      <c r="P659" s="140">
        <f>O659*H659</f>
        <v>0</v>
      </c>
      <c r="Q659" s="140">
        <v>8.5599999999999999E-3</v>
      </c>
      <c r="R659" s="140">
        <f>Q659*H659</f>
        <v>0.58230255999999991</v>
      </c>
      <c r="S659" s="140">
        <v>0</v>
      </c>
      <c r="T659" s="141">
        <f>S659*H659</f>
        <v>0</v>
      </c>
      <c r="AR659" s="142" t="s">
        <v>170</v>
      </c>
      <c r="AT659" s="142" t="s">
        <v>165</v>
      </c>
      <c r="AU659" s="142" t="s">
        <v>81</v>
      </c>
      <c r="AY659" s="17" t="s">
        <v>163</v>
      </c>
      <c r="BE659" s="143">
        <f>IF(N659="základní",J659,0)</f>
        <v>0</v>
      </c>
      <c r="BF659" s="143">
        <f>IF(N659="snížená",J659,0)</f>
        <v>0</v>
      </c>
      <c r="BG659" s="143">
        <f>IF(N659="zákl. přenesená",J659,0)</f>
        <v>0</v>
      </c>
      <c r="BH659" s="143">
        <f>IF(N659="sníž. přenesená",J659,0)</f>
        <v>0</v>
      </c>
      <c r="BI659" s="143">
        <f>IF(N659="nulová",J659,0)</f>
        <v>0</v>
      </c>
      <c r="BJ659" s="17" t="s">
        <v>79</v>
      </c>
      <c r="BK659" s="143">
        <f>ROUND(I659*H659,2)</f>
        <v>0</v>
      </c>
      <c r="BL659" s="17" t="s">
        <v>170</v>
      </c>
      <c r="BM659" s="142" t="s">
        <v>986</v>
      </c>
    </row>
    <row r="660" spans="2:65" s="1" customFormat="1" ht="11.25">
      <c r="B660" s="32"/>
      <c r="D660" s="144" t="s">
        <v>172</v>
      </c>
      <c r="F660" s="145" t="s">
        <v>987</v>
      </c>
      <c r="I660" s="146"/>
      <c r="L660" s="32"/>
      <c r="M660" s="147"/>
      <c r="T660" s="53"/>
      <c r="AT660" s="17" t="s">
        <v>172</v>
      </c>
      <c r="AU660" s="17" t="s">
        <v>81</v>
      </c>
    </row>
    <row r="661" spans="2:65" s="1" customFormat="1" ht="253.5">
      <c r="B661" s="32"/>
      <c r="D661" s="148" t="s">
        <v>174</v>
      </c>
      <c r="F661" s="149" t="s">
        <v>951</v>
      </c>
      <c r="I661" s="146"/>
      <c r="L661" s="32"/>
      <c r="M661" s="147"/>
      <c r="T661" s="53"/>
      <c r="AT661" s="17" t="s">
        <v>174</v>
      </c>
      <c r="AU661" s="17" t="s">
        <v>81</v>
      </c>
    </row>
    <row r="662" spans="2:65" s="12" customFormat="1" ht="11.25">
      <c r="B662" s="150"/>
      <c r="D662" s="148" t="s">
        <v>188</v>
      </c>
      <c r="E662" s="151" t="s">
        <v>19</v>
      </c>
      <c r="F662" s="152" t="s">
        <v>988</v>
      </c>
      <c r="H662" s="153">
        <v>68.025999999999996</v>
      </c>
      <c r="I662" s="154"/>
      <c r="L662" s="150"/>
      <c r="M662" s="155"/>
      <c r="T662" s="156"/>
      <c r="AT662" s="151" t="s">
        <v>188</v>
      </c>
      <c r="AU662" s="151" t="s">
        <v>81</v>
      </c>
      <c r="AV662" s="12" t="s">
        <v>81</v>
      </c>
      <c r="AW662" s="12" t="s">
        <v>34</v>
      </c>
      <c r="AX662" s="12" t="s">
        <v>79</v>
      </c>
      <c r="AY662" s="151" t="s">
        <v>163</v>
      </c>
    </row>
    <row r="663" spans="2:65" s="1" customFormat="1" ht="21.75" customHeight="1">
      <c r="B663" s="32"/>
      <c r="C663" s="164" t="s">
        <v>989</v>
      </c>
      <c r="D663" s="164" t="s">
        <v>271</v>
      </c>
      <c r="E663" s="165" t="s">
        <v>990</v>
      </c>
      <c r="F663" s="166" t="s">
        <v>991</v>
      </c>
      <c r="G663" s="167" t="s">
        <v>260</v>
      </c>
      <c r="H663" s="168">
        <v>69.387</v>
      </c>
      <c r="I663" s="169"/>
      <c r="J663" s="170">
        <f>ROUND(I663*H663,2)</f>
        <v>0</v>
      </c>
      <c r="K663" s="166" t="s">
        <v>169</v>
      </c>
      <c r="L663" s="171"/>
      <c r="M663" s="172" t="s">
        <v>19</v>
      </c>
      <c r="N663" s="173" t="s">
        <v>43</v>
      </c>
      <c r="P663" s="140">
        <f>O663*H663</f>
        <v>0</v>
      </c>
      <c r="Q663" s="140">
        <v>3.5999999999999999E-3</v>
      </c>
      <c r="R663" s="140">
        <f>Q663*H663</f>
        <v>0.24979319999999999</v>
      </c>
      <c r="S663" s="140">
        <v>0</v>
      </c>
      <c r="T663" s="141">
        <f>S663*H663</f>
        <v>0</v>
      </c>
      <c r="AR663" s="142" t="s">
        <v>214</v>
      </c>
      <c r="AT663" s="142" t="s">
        <v>271</v>
      </c>
      <c r="AU663" s="142" t="s">
        <v>81</v>
      </c>
      <c r="AY663" s="17" t="s">
        <v>163</v>
      </c>
      <c r="BE663" s="143">
        <f>IF(N663="základní",J663,0)</f>
        <v>0</v>
      </c>
      <c r="BF663" s="143">
        <f>IF(N663="snížená",J663,0)</f>
        <v>0</v>
      </c>
      <c r="BG663" s="143">
        <f>IF(N663="zákl. přenesená",J663,0)</f>
        <v>0</v>
      </c>
      <c r="BH663" s="143">
        <f>IF(N663="sníž. přenesená",J663,0)</f>
        <v>0</v>
      </c>
      <c r="BI663" s="143">
        <f>IF(N663="nulová",J663,0)</f>
        <v>0</v>
      </c>
      <c r="BJ663" s="17" t="s">
        <v>79</v>
      </c>
      <c r="BK663" s="143">
        <f>ROUND(I663*H663,2)</f>
        <v>0</v>
      </c>
      <c r="BL663" s="17" t="s">
        <v>170</v>
      </c>
      <c r="BM663" s="142" t="s">
        <v>992</v>
      </c>
    </row>
    <row r="664" spans="2:65" s="1" customFormat="1" ht="29.25">
      <c r="B664" s="32"/>
      <c r="D664" s="148" t="s">
        <v>276</v>
      </c>
      <c r="F664" s="149" t="s">
        <v>972</v>
      </c>
      <c r="I664" s="146"/>
      <c r="L664" s="32"/>
      <c r="M664" s="147"/>
      <c r="T664" s="53"/>
      <c r="AT664" s="17" t="s">
        <v>276</v>
      </c>
      <c r="AU664" s="17" t="s">
        <v>81</v>
      </c>
    </row>
    <row r="665" spans="2:65" s="12" customFormat="1" ht="11.25">
      <c r="B665" s="150"/>
      <c r="D665" s="148" t="s">
        <v>188</v>
      </c>
      <c r="F665" s="152" t="s">
        <v>993</v>
      </c>
      <c r="H665" s="153">
        <v>69.387</v>
      </c>
      <c r="I665" s="154"/>
      <c r="L665" s="150"/>
      <c r="M665" s="155"/>
      <c r="T665" s="156"/>
      <c r="AT665" s="151" t="s">
        <v>188</v>
      </c>
      <c r="AU665" s="151" t="s">
        <v>81</v>
      </c>
      <c r="AV665" s="12" t="s">
        <v>81</v>
      </c>
      <c r="AW665" s="12" t="s">
        <v>4</v>
      </c>
      <c r="AX665" s="12" t="s">
        <v>79</v>
      </c>
      <c r="AY665" s="151" t="s">
        <v>163</v>
      </c>
    </row>
    <row r="666" spans="2:65" s="1" customFormat="1" ht="37.9" customHeight="1">
      <c r="B666" s="32"/>
      <c r="C666" s="131" t="s">
        <v>994</v>
      </c>
      <c r="D666" s="131" t="s">
        <v>165</v>
      </c>
      <c r="E666" s="132" t="s">
        <v>995</v>
      </c>
      <c r="F666" s="133" t="s">
        <v>996</v>
      </c>
      <c r="G666" s="134" t="s">
        <v>260</v>
      </c>
      <c r="H666" s="135">
        <v>375.2</v>
      </c>
      <c r="I666" s="136"/>
      <c r="J666" s="137">
        <f>ROUND(I666*H666,2)</f>
        <v>0</v>
      </c>
      <c r="K666" s="133" t="s">
        <v>169</v>
      </c>
      <c r="L666" s="32"/>
      <c r="M666" s="138" t="s">
        <v>19</v>
      </c>
      <c r="N666" s="139" t="s">
        <v>43</v>
      </c>
      <c r="P666" s="140">
        <f>O666*H666</f>
        <v>0</v>
      </c>
      <c r="Q666" s="140">
        <v>8.6199999999999992E-3</v>
      </c>
      <c r="R666" s="140">
        <f>Q666*H666</f>
        <v>3.2342239999999998</v>
      </c>
      <c r="S666" s="140">
        <v>0</v>
      </c>
      <c r="T666" s="141">
        <f>S666*H666</f>
        <v>0</v>
      </c>
      <c r="AR666" s="142" t="s">
        <v>170</v>
      </c>
      <c r="AT666" s="142" t="s">
        <v>165</v>
      </c>
      <c r="AU666" s="142" t="s">
        <v>81</v>
      </c>
      <c r="AY666" s="17" t="s">
        <v>163</v>
      </c>
      <c r="BE666" s="143">
        <f>IF(N666="základní",J666,0)</f>
        <v>0</v>
      </c>
      <c r="BF666" s="143">
        <f>IF(N666="snížená",J666,0)</f>
        <v>0</v>
      </c>
      <c r="BG666" s="143">
        <f>IF(N666="zákl. přenesená",J666,0)</f>
        <v>0</v>
      </c>
      <c r="BH666" s="143">
        <f>IF(N666="sníž. přenesená",J666,0)</f>
        <v>0</v>
      </c>
      <c r="BI666" s="143">
        <f>IF(N666="nulová",J666,0)</f>
        <v>0</v>
      </c>
      <c r="BJ666" s="17" t="s">
        <v>79</v>
      </c>
      <c r="BK666" s="143">
        <f>ROUND(I666*H666,2)</f>
        <v>0</v>
      </c>
      <c r="BL666" s="17" t="s">
        <v>170</v>
      </c>
      <c r="BM666" s="142" t="s">
        <v>997</v>
      </c>
    </row>
    <row r="667" spans="2:65" s="1" customFormat="1" ht="11.25">
      <c r="B667" s="32"/>
      <c r="D667" s="144" t="s">
        <v>172</v>
      </c>
      <c r="F667" s="145" t="s">
        <v>998</v>
      </c>
      <c r="I667" s="146"/>
      <c r="L667" s="32"/>
      <c r="M667" s="147"/>
      <c r="T667" s="53"/>
      <c r="AT667" s="17" t="s">
        <v>172</v>
      </c>
      <c r="AU667" s="17" t="s">
        <v>81</v>
      </c>
    </row>
    <row r="668" spans="2:65" s="1" customFormat="1" ht="253.5">
      <c r="B668" s="32"/>
      <c r="D668" s="148" t="s">
        <v>174</v>
      </c>
      <c r="F668" s="149" t="s">
        <v>951</v>
      </c>
      <c r="I668" s="146"/>
      <c r="L668" s="32"/>
      <c r="M668" s="147"/>
      <c r="T668" s="53"/>
      <c r="AT668" s="17" t="s">
        <v>174</v>
      </c>
      <c r="AU668" s="17" t="s">
        <v>81</v>
      </c>
    </row>
    <row r="669" spans="2:65" s="12" customFormat="1" ht="11.25">
      <c r="B669" s="150"/>
      <c r="D669" s="148" t="s">
        <v>188</v>
      </c>
      <c r="E669" s="151" t="s">
        <v>19</v>
      </c>
      <c r="F669" s="152" t="s">
        <v>999</v>
      </c>
      <c r="H669" s="153">
        <v>375.2</v>
      </c>
      <c r="I669" s="154"/>
      <c r="L669" s="150"/>
      <c r="M669" s="155"/>
      <c r="T669" s="156"/>
      <c r="AT669" s="151" t="s">
        <v>188</v>
      </c>
      <c r="AU669" s="151" t="s">
        <v>81</v>
      </c>
      <c r="AV669" s="12" t="s">
        <v>81</v>
      </c>
      <c r="AW669" s="12" t="s">
        <v>34</v>
      </c>
      <c r="AX669" s="12" t="s">
        <v>79</v>
      </c>
      <c r="AY669" s="151" t="s">
        <v>163</v>
      </c>
    </row>
    <row r="670" spans="2:65" s="1" customFormat="1" ht="21.75" customHeight="1">
      <c r="B670" s="32"/>
      <c r="C670" s="164" t="s">
        <v>1000</v>
      </c>
      <c r="D670" s="164" t="s">
        <v>271</v>
      </c>
      <c r="E670" s="165" t="s">
        <v>1001</v>
      </c>
      <c r="F670" s="166" t="s">
        <v>1002</v>
      </c>
      <c r="G670" s="167" t="s">
        <v>260</v>
      </c>
      <c r="H670" s="168">
        <v>382.70400000000001</v>
      </c>
      <c r="I670" s="169"/>
      <c r="J670" s="170">
        <f>ROUND(I670*H670,2)</f>
        <v>0</v>
      </c>
      <c r="K670" s="166" t="s">
        <v>169</v>
      </c>
      <c r="L670" s="171"/>
      <c r="M670" s="172" t="s">
        <v>19</v>
      </c>
      <c r="N670" s="173" t="s">
        <v>43</v>
      </c>
      <c r="P670" s="140">
        <f>O670*H670</f>
        <v>0</v>
      </c>
      <c r="Q670" s="140">
        <v>3.8999999999999998E-3</v>
      </c>
      <c r="R670" s="140">
        <f>Q670*H670</f>
        <v>1.4925455999999999</v>
      </c>
      <c r="S670" s="140">
        <v>0</v>
      </c>
      <c r="T670" s="141">
        <f>S670*H670</f>
        <v>0</v>
      </c>
      <c r="AR670" s="142" t="s">
        <v>214</v>
      </c>
      <c r="AT670" s="142" t="s">
        <v>271</v>
      </c>
      <c r="AU670" s="142" t="s">
        <v>81</v>
      </c>
      <c r="AY670" s="17" t="s">
        <v>163</v>
      </c>
      <c r="BE670" s="143">
        <f>IF(N670="základní",J670,0)</f>
        <v>0</v>
      </c>
      <c r="BF670" s="143">
        <f>IF(N670="snížená",J670,0)</f>
        <v>0</v>
      </c>
      <c r="BG670" s="143">
        <f>IF(N670="zákl. přenesená",J670,0)</f>
        <v>0</v>
      </c>
      <c r="BH670" s="143">
        <f>IF(N670="sníž. přenesená",J670,0)</f>
        <v>0</v>
      </c>
      <c r="BI670" s="143">
        <f>IF(N670="nulová",J670,0)</f>
        <v>0</v>
      </c>
      <c r="BJ670" s="17" t="s">
        <v>79</v>
      </c>
      <c r="BK670" s="143">
        <f>ROUND(I670*H670,2)</f>
        <v>0</v>
      </c>
      <c r="BL670" s="17" t="s">
        <v>170</v>
      </c>
      <c r="BM670" s="142" t="s">
        <v>1003</v>
      </c>
    </row>
    <row r="671" spans="2:65" s="12" customFormat="1" ht="11.25">
      <c r="B671" s="150"/>
      <c r="D671" s="148" t="s">
        <v>188</v>
      </c>
      <c r="F671" s="152" t="s">
        <v>1004</v>
      </c>
      <c r="H671" s="153">
        <v>382.70400000000001</v>
      </c>
      <c r="I671" s="154"/>
      <c r="L671" s="150"/>
      <c r="M671" s="155"/>
      <c r="T671" s="156"/>
      <c r="AT671" s="151" t="s">
        <v>188</v>
      </c>
      <c r="AU671" s="151" t="s">
        <v>81</v>
      </c>
      <c r="AV671" s="12" t="s">
        <v>81</v>
      </c>
      <c r="AW671" s="12" t="s">
        <v>4</v>
      </c>
      <c r="AX671" s="12" t="s">
        <v>79</v>
      </c>
      <c r="AY671" s="151" t="s">
        <v>163</v>
      </c>
    </row>
    <row r="672" spans="2:65" s="1" customFormat="1" ht="37.9" customHeight="1">
      <c r="B672" s="32"/>
      <c r="C672" s="131" t="s">
        <v>1005</v>
      </c>
      <c r="D672" s="131" t="s">
        <v>165</v>
      </c>
      <c r="E672" s="132" t="s">
        <v>1006</v>
      </c>
      <c r="F672" s="133" t="s">
        <v>1007</v>
      </c>
      <c r="G672" s="134" t="s">
        <v>260</v>
      </c>
      <c r="H672" s="135">
        <v>234.34</v>
      </c>
      <c r="I672" s="136"/>
      <c r="J672" s="137">
        <f>ROUND(I672*H672,2)</f>
        <v>0</v>
      </c>
      <c r="K672" s="133" t="s">
        <v>169</v>
      </c>
      <c r="L672" s="32"/>
      <c r="M672" s="138" t="s">
        <v>19</v>
      </c>
      <c r="N672" s="139" t="s">
        <v>43</v>
      </c>
      <c r="P672" s="140">
        <f>O672*H672</f>
        <v>0</v>
      </c>
      <c r="Q672" s="140">
        <v>9.4999999999999998E-3</v>
      </c>
      <c r="R672" s="140">
        <f>Q672*H672</f>
        <v>2.2262300000000002</v>
      </c>
      <c r="S672" s="140">
        <v>0</v>
      </c>
      <c r="T672" s="141">
        <f>S672*H672</f>
        <v>0</v>
      </c>
      <c r="AR672" s="142" t="s">
        <v>170</v>
      </c>
      <c r="AT672" s="142" t="s">
        <v>165</v>
      </c>
      <c r="AU672" s="142" t="s">
        <v>81</v>
      </c>
      <c r="AY672" s="17" t="s">
        <v>163</v>
      </c>
      <c r="BE672" s="143">
        <f>IF(N672="základní",J672,0)</f>
        <v>0</v>
      </c>
      <c r="BF672" s="143">
        <f>IF(N672="snížená",J672,0)</f>
        <v>0</v>
      </c>
      <c r="BG672" s="143">
        <f>IF(N672="zákl. přenesená",J672,0)</f>
        <v>0</v>
      </c>
      <c r="BH672" s="143">
        <f>IF(N672="sníž. přenesená",J672,0)</f>
        <v>0</v>
      </c>
      <c r="BI672" s="143">
        <f>IF(N672="nulová",J672,0)</f>
        <v>0</v>
      </c>
      <c r="BJ672" s="17" t="s">
        <v>79</v>
      </c>
      <c r="BK672" s="143">
        <f>ROUND(I672*H672,2)</f>
        <v>0</v>
      </c>
      <c r="BL672" s="17" t="s">
        <v>170</v>
      </c>
      <c r="BM672" s="142" t="s">
        <v>1008</v>
      </c>
    </row>
    <row r="673" spans="2:65" s="1" customFormat="1" ht="11.25">
      <c r="B673" s="32"/>
      <c r="D673" s="144" t="s">
        <v>172</v>
      </c>
      <c r="F673" s="145" t="s">
        <v>1009</v>
      </c>
      <c r="I673" s="146"/>
      <c r="L673" s="32"/>
      <c r="M673" s="147"/>
      <c r="T673" s="53"/>
      <c r="AT673" s="17" t="s">
        <v>172</v>
      </c>
      <c r="AU673" s="17" t="s">
        <v>81</v>
      </c>
    </row>
    <row r="674" spans="2:65" s="1" customFormat="1" ht="253.5">
      <c r="B674" s="32"/>
      <c r="D674" s="148" t="s">
        <v>174</v>
      </c>
      <c r="F674" s="149" t="s">
        <v>951</v>
      </c>
      <c r="I674" s="146"/>
      <c r="L674" s="32"/>
      <c r="M674" s="147"/>
      <c r="T674" s="53"/>
      <c r="AT674" s="17" t="s">
        <v>174</v>
      </c>
      <c r="AU674" s="17" t="s">
        <v>81</v>
      </c>
    </row>
    <row r="675" spans="2:65" s="12" customFormat="1" ht="11.25">
      <c r="B675" s="150"/>
      <c r="D675" s="148" t="s">
        <v>188</v>
      </c>
      <c r="E675" s="151" t="s">
        <v>19</v>
      </c>
      <c r="F675" s="152" t="s">
        <v>1010</v>
      </c>
      <c r="H675" s="153">
        <v>234.34</v>
      </c>
      <c r="I675" s="154"/>
      <c r="L675" s="150"/>
      <c r="M675" s="155"/>
      <c r="T675" s="156"/>
      <c r="AT675" s="151" t="s">
        <v>188</v>
      </c>
      <c r="AU675" s="151" t="s">
        <v>81</v>
      </c>
      <c r="AV675" s="12" t="s">
        <v>81</v>
      </c>
      <c r="AW675" s="12" t="s">
        <v>34</v>
      </c>
      <c r="AX675" s="12" t="s">
        <v>79</v>
      </c>
      <c r="AY675" s="151" t="s">
        <v>163</v>
      </c>
    </row>
    <row r="676" spans="2:65" s="1" customFormat="1" ht="24.2" customHeight="1">
      <c r="B676" s="32"/>
      <c r="C676" s="164" t="s">
        <v>1011</v>
      </c>
      <c r="D676" s="164" t="s">
        <v>271</v>
      </c>
      <c r="E676" s="165" t="s">
        <v>1012</v>
      </c>
      <c r="F676" s="166" t="s">
        <v>1013</v>
      </c>
      <c r="G676" s="167" t="s">
        <v>260</v>
      </c>
      <c r="H676" s="168">
        <v>239.02699999999999</v>
      </c>
      <c r="I676" s="169"/>
      <c r="J676" s="170">
        <f>ROUND(I676*H676,2)</f>
        <v>0</v>
      </c>
      <c r="K676" s="166" t="s">
        <v>169</v>
      </c>
      <c r="L676" s="171"/>
      <c r="M676" s="172" t="s">
        <v>19</v>
      </c>
      <c r="N676" s="173" t="s">
        <v>43</v>
      </c>
      <c r="P676" s="140">
        <f>O676*H676</f>
        <v>0</v>
      </c>
      <c r="Q676" s="140">
        <v>2.4E-2</v>
      </c>
      <c r="R676" s="140">
        <f>Q676*H676</f>
        <v>5.7366479999999997</v>
      </c>
      <c r="S676" s="140">
        <v>0</v>
      </c>
      <c r="T676" s="141">
        <f>S676*H676</f>
        <v>0</v>
      </c>
      <c r="AR676" s="142" t="s">
        <v>214</v>
      </c>
      <c r="AT676" s="142" t="s">
        <v>271</v>
      </c>
      <c r="AU676" s="142" t="s">
        <v>81</v>
      </c>
      <c r="AY676" s="17" t="s">
        <v>163</v>
      </c>
      <c r="BE676" s="143">
        <f>IF(N676="základní",J676,0)</f>
        <v>0</v>
      </c>
      <c r="BF676" s="143">
        <f>IF(N676="snížená",J676,0)</f>
        <v>0</v>
      </c>
      <c r="BG676" s="143">
        <f>IF(N676="zákl. přenesená",J676,0)</f>
        <v>0</v>
      </c>
      <c r="BH676" s="143">
        <f>IF(N676="sníž. přenesená",J676,0)</f>
        <v>0</v>
      </c>
      <c r="BI676" s="143">
        <f>IF(N676="nulová",J676,0)</f>
        <v>0</v>
      </c>
      <c r="BJ676" s="17" t="s">
        <v>79</v>
      </c>
      <c r="BK676" s="143">
        <f>ROUND(I676*H676,2)</f>
        <v>0</v>
      </c>
      <c r="BL676" s="17" t="s">
        <v>170</v>
      </c>
      <c r="BM676" s="142" t="s">
        <v>1014</v>
      </c>
    </row>
    <row r="677" spans="2:65" s="1" customFormat="1" ht="29.25">
      <c r="B677" s="32"/>
      <c r="D677" s="148" t="s">
        <v>276</v>
      </c>
      <c r="F677" s="149" t="s">
        <v>1015</v>
      </c>
      <c r="I677" s="146"/>
      <c r="L677" s="32"/>
      <c r="M677" s="147"/>
      <c r="T677" s="53"/>
      <c r="AT677" s="17" t="s">
        <v>276</v>
      </c>
      <c r="AU677" s="17" t="s">
        <v>81</v>
      </c>
    </row>
    <row r="678" spans="2:65" s="12" customFormat="1" ht="11.25">
      <c r="B678" s="150"/>
      <c r="D678" s="148" t="s">
        <v>188</v>
      </c>
      <c r="F678" s="152" t="s">
        <v>1016</v>
      </c>
      <c r="H678" s="153">
        <v>239.02699999999999</v>
      </c>
      <c r="I678" s="154"/>
      <c r="L678" s="150"/>
      <c r="M678" s="155"/>
      <c r="T678" s="156"/>
      <c r="AT678" s="151" t="s">
        <v>188</v>
      </c>
      <c r="AU678" s="151" t="s">
        <v>81</v>
      </c>
      <c r="AV678" s="12" t="s">
        <v>81</v>
      </c>
      <c r="AW678" s="12" t="s">
        <v>4</v>
      </c>
      <c r="AX678" s="12" t="s">
        <v>79</v>
      </c>
      <c r="AY678" s="151" t="s">
        <v>163</v>
      </c>
    </row>
    <row r="679" spans="2:65" s="1" customFormat="1" ht="37.9" customHeight="1">
      <c r="B679" s="32"/>
      <c r="C679" s="131" t="s">
        <v>1017</v>
      </c>
      <c r="D679" s="131" t="s">
        <v>165</v>
      </c>
      <c r="E679" s="132" t="s">
        <v>1006</v>
      </c>
      <c r="F679" s="133" t="s">
        <v>1007</v>
      </c>
      <c r="G679" s="134" t="s">
        <v>260</v>
      </c>
      <c r="H679" s="135">
        <v>1055.5899999999999</v>
      </c>
      <c r="I679" s="136"/>
      <c r="J679" s="137">
        <f>ROUND(I679*H679,2)</f>
        <v>0</v>
      </c>
      <c r="K679" s="133" t="s">
        <v>169</v>
      </c>
      <c r="L679" s="32"/>
      <c r="M679" s="138" t="s">
        <v>19</v>
      </c>
      <c r="N679" s="139" t="s">
        <v>43</v>
      </c>
      <c r="P679" s="140">
        <f>O679*H679</f>
        <v>0</v>
      </c>
      <c r="Q679" s="140">
        <v>9.4999999999999998E-3</v>
      </c>
      <c r="R679" s="140">
        <f>Q679*H679</f>
        <v>10.028104999999998</v>
      </c>
      <c r="S679" s="140">
        <v>0</v>
      </c>
      <c r="T679" s="141">
        <f>S679*H679</f>
        <v>0</v>
      </c>
      <c r="AR679" s="142" t="s">
        <v>170</v>
      </c>
      <c r="AT679" s="142" t="s">
        <v>165</v>
      </c>
      <c r="AU679" s="142" t="s">
        <v>81</v>
      </c>
      <c r="AY679" s="17" t="s">
        <v>163</v>
      </c>
      <c r="BE679" s="143">
        <f>IF(N679="základní",J679,0)</f>
        <v>0</v>
      </c>
      <c r="BF679" s="143">
        <f>IF(N679="snížená",J679,0)</f>
        <v>0</v>
      </c>
      <c r="BG679" s="143">
        <f>IF(N679="zákl. přenesená",J679,0)</f>
        <v>0</v>
      </c>
      <c r="BH679" s="143">
        <f>IF(N679="sníž. přenesená",J679,0)</f>
        <v>0</v>
      </c>
      <c r="BI679" s="143">
        <f>IF(N679="nulová",J679,0)</f>
        <v>0</v>
      </c>
      <c r="BJ679" s="17" t="s">
        <v>79</v>
      </c>
      <c r="BK679" s="143">
        <f>ROUND(I679*H679,2)</f>
        <v>0</v>
      </c>
      <c r="BL679" s="17" t="s">
        <v>170</v>
      </c>
      <c r="BM679" s="142" t="s">
        <v>1018</v>
      </c>
    </row>
    <row r="680" spans="2:65" s="1" customFormat="1" ht="11.25">
      <c r="B680" s="32"/>
      <c r="D680" s="144" t="s">
        <v>172</v>
      </c>
      <c r="F680" s="145" t="s">
        <v>1009</v>
      </c>
      <c r="I680" s="146"/>
      <c r="L680" s="32"/>
      <c r="M680" s="147"/>
      <c r="T680" s="53"/>
      <c r="AT680" s="17" t="s">
        <v>172</v>
      </c>
      <c r="AU680" s="17" t="s">
        <v>81</v>
      </c>
    </row>
    <row r="681" spans="2:65" s="1" customFormat="1" ht="253.5">
      <c r="B681" s="32"/>
      <c r="D681" s="148" t="s">
        <v>174</v>
      </c>
      <c r="F681" s="149" t="s">
        <v>951</v>
      </c>
      <c r="I681" s="146"/>
      <c r="L681" s="32"/>
      <c r="M681" s="147"/>
      <c r="T681" s="53"/>
      <c r="AT681" s="17" t="s">
        <v>174</v>
      </c>
      <c r="AU681" s="17" t="s">
        <v>81</v>
      </c>
    </row>
    <row r="682" spans="2:65" s="12" customFormat="1" ht="11.25">
      <c r="B682" s="150"/>
      <c r="D682" s="148" t="s">
        <v>188</v>
      </c>
      <c r="E682" s="151" t="s">
        <v>19</v>
      </c>
      <c r="F682" s="152" t="s">
        <v>1019</v>
      </c>
      <c r="H682" s="153">
        <v>1055.5899999999999</v>
      </c>
      <c r="I682" s="154"/>
      <c r="L682" s="150"/>
      <c r="M682" s="155"/>
      <c r="T682" s="156"/>
      <c r="AT682" s="151" t="s">
        <v>188</v>
      </c>
      <c r="AU682" s="151" t="s">
        <v>81</v>
      </c>
      <c r="AV682" s="12" t="s">
        <v>81</v>
      </c>
      <c r="AW682" s="12" t="s">
        <v>34</v>
      </c>
      <c r="AX682" s="12" t="s">
        <v>79</v>
      </c>
      <c r="AY682" s="151" t="s">
        <v>163</v>
      </c>
    </row>
    <row r="683" spans="2:65" s="1" customFormat="1" ht="24.2" customHeight="1">
      <c r="B683" s="32"/>
      <c r="C683" s="164" t="s">
        <v>1020</v>
      </c>
      <c r="D683" s="164" t="s">
        <v>271</v>
      </c>
      <c r="E683" s="165" t="s">
        <v>1021</v>
      </c>
      <c r="F683" s="166" t="s">
        <v>1022</v>
      </c>
      <c r="G683" s="167" t="s">
        <v>260</v>
      </c>
      <c r="H683" s="168">
        <v>1076.702</v>
      </c>
      <c r="I683" s="169"/>
      <c r="J683" s="170">
        <f>ROUND(I683*H683,2)</f>
        <v>0</v>
      </c>
      <c r="K683" s="166" t="s">
        <v>169</v>
      </c>
      <c r="L683" s="171"/>
      <c r="M683" s="172" t="s">
        <v>19</v>
      </c>
      <c r="N683" s="173" t="s">
        <v>43</v>
      </c>
      <c r="P683" s="140">
        <f>O683*H683</f>
        <v>0</v>
      </c>
      <c r="Q683" s="140">
        <v>2.8000000000000001E-2</v>
      </c>
      <c r="R683" s="140">
        <f>Q683*H683</f>
        <v>30.147656000000001</v>
      </c>
      <c r="S683" s="140">
        <v>0</v>
      </c>
      <c r="T683" s="141">
        <f>S683*H683</f>
        <v>0</v>
      </c>
      <c r="AR683" s="142" t="s">
        <v>214</v>
      </c>
      <c r="AT683" s="142" t="s">
        <v>271</v>
      </c>
      <c r="AU683" s="142" t="s">
        <v>81</v>
      </c>
      <c r="AY683" s="17" t="s">
        <v>163</v>
      </c>
      <c r="BE683" s="143">
        <f>IF(N683="základní",J683,0)</f>
        <v>0</v>
      </c>
      <c r="BF683" s="143">
        <f>IF(N683="snížená",J683,0)</f>
        <v>0</v>
      </c>
      <c r="BG683" s="143">
        <f>IF(N683="zákl. přenesená",J683,0)</f>
        <v>0</v>
      </c>
      <c r="BH683" s="143">
        <f>IF(N683="sníž. přenesená",J683,0)</f>
        <v>0</v>
      </c>
      <c r="BI683" s="143">
        <f>IF(N683="nulová",J683,0)</f>
        <v>0</v>
      </c>
      <c r="BJ683" s="17" t="s">
        <v>79</v>
      </c>
      <c r="BK683" s="143">
        <f>ROUND(I683*H683,2)</f>
        <v>0</v>
      </c>
      <c r="BL683" s="17" t="s">
        <v>170</v>
      </c>
      <c r="BM683" s="142" t="s">
        <v>1023</v>
      </c>
    </row>
    <row r="684" spans="2:65" s="1" customFormat="1" ht="29.25">
      <c r="B684" s="32"/>
      <c r="D684" s="148" t="s">
        <v>276</v>
      </c>
      <c r="F684" s="149" t="s">
        <v>1015</v>
      </c>
      <c r="I684" s="146"/>
      <c r="L684" s="32"/>
      <c r="M684" s="147"/>
      <c r="T684" s="53"/>
      <c r="AT684" s="17" t="s">
        <v>276</v>
      </c>
      <c r="AU684" s="17" t="s">
        <v>81</v>
      </c>
    </row>
    <row r="685" spans="2:65" s="12" customFormat="1" ht="11.25">
      <c r="B685" s="150"/>
      <c r="D685" s="148" t="s">
        <v>188</v>
      </c>
      <c r="F685" s="152" t="s">
        <v>1024</v>
      </c>
      <c r="H685" s="153">
        <v>1076.702</v>
      </c>
      <c r="I685" s="154"/>
      <c r="L685" s="150"/>
      <c r="M685" s="155"/>
      <c r="T685" s="156"/>
      <c r="AT685" s="151" t="s">
        <v>188</v>
      </c>
      <c r="AU685" s="151" t="s">
        <v>81</v>
      </c>
      <c r="AV685" s="12" t="s">
        <v>81</v>
      </c>
      <c r="AW685" s="12" t="s">
        <v>4</v>
      </c>
      <c r="AX685" s="12" t="s">
        <v>79</v>
      </c>
      <c r="AY685" s="151" t="s">
        <v>163</v>
      </c>
    </row>
    <row r="686" spans="2:65" s="1" customFormat="1" ht="55.5" customHeight="1">
      <c r="B686" s="32"/>
      <c r="C686" s="131" t="s">
        <v>1025</v>
      </c>
      <c r="D686" s="131" t="s">
        <v>165</v>
      </c>
      <c r="E686" s="132" t="s">
        <v>1026</v>
      </c>
      <c r="F686" s="133" t="s">
        <v>1027</v>
      </c>
      <c r="G686" s="134" t="s">
        <v>260</v>
      </c>
      <c r="H686" s="135">
        <v>1379.74</v>
      </c>
      <c r="I686" s="136"/>
      <c r="J686" s="137">
        <f>ROUND(I686*H686,2)</f>
        <v>0</v>
      </c>
      <c r="K686" s="133" t="s">
        <v>169</v>
      </c>
      <c r="L686" s="32"/>
      <c r="M686" s="138" t="s">
        <v>19</v>
      </c>
      <c r="N686" s="139" t="s">
        <v>43</v>
      </c>
      <c r="P686" s="140">
        <f>O686*H686</f>
        <v>0</v>
      </c>
      <c r="Q686" s="140">
        <v>3.0400000000000002E-3</v>
      </c>
      <c r="R686" s="140">
        <f>Q686*H686</f>
        <v>4.1944096000000002</v>
      </c>
      <c r="S686" s="140">
        <v>0</v>
      </c>
      <c r="T686" s="141">
        <f>S686*H686</f>
        <v>0</v>
      </c>
      <c r="AR686" s="142" t="s">
        <v>170</v>
      </c>
      <c r="AT686" s="142" t="s">
        <v>165</v>
      </c>
      <c r="AU686" s="142" t="s">
        <v>81</v>
      </c>
      <c r="AY686" s="17" t="s">
        <v>163</v>
      </c>
      <c r="BE686" s="143">
        <f>IF(N686="základní",J686,0)</f>
        <v>0</v>
      </c>
      <c r="BF686" s="143">
        <f>IF(N686="snížená",J686,0)</f>
        <v>0</v>
      </c>
      <c r="BG686" s="143">
        <f>IF(N686="zákl. přenesená",J686,0)</f>
        <v>0</v>
      </c>
      <c r="BH686" s="143">
        <f>IF(N686="sníž. přenesená",J686,0)</f>
        <v>0</v>
      </c>
      <c r="BI686" s="143">
        <f>IF(N686="nulová",J686,0)</f>
        <v>0</v>
      </c>
      <c r="BJ686" s="17" t="s">
        <v>79</v>
      </c>
      <c r="BK686" s="143">
        <f>ROUND(I686*H686,2)</f>
        <v>0</v>
      </c>
      <c r="BL686" s="17" t="s">
        <v>170</v>
      </c>
      <c r="BM686" s="142" t="s">
        <v>1028</v>
      </c>
    </row>
    <row r="687" spans="2:65" s="1" customFormat="1" ht="11.25">
      <c r="B687" s="32"/>
      <c r="D687" s="144" t="s">
        <v>172</v>
      </c>
      <c r="F687" s="145" t="s">
        <v>1029</v>
      </c>
      <c r="I687" s="146"/>
      <c r="L687" s="32"/>
      <c r="M687" s="147"/>
      <c r="T687" s="53"/>
      <c r="AT687" s="17" t="s">
        <v>172</v>
      </c>
      <c r="AU687" s="17" t="s">
        <v>81</v>
      </c>
    </row>
    <row r="688" spans="2:65" s="1" customFormat="1" ht="165.75">
      <c r="B688" s="32"/>
      <c r="D688" s="148" t="s">
        <v>174</v>
      </c>
      <c r="F688" s="149" t="s">
        <v>1030</v>
      </c>
      <c r="I688" s="146"/>
      <c r="L688" s="32"/>
      <c r="M688" s="147"/>
      <c r="T688" s="53"/>
      <c r="AT688" s="17" t="s">
        <v>174</v>
      </c>
      <c r="AU688" s="17" t="s">
        <v>81</v>
      </c>
    </row>
    <row r="689" spans="2:65" s="12" customFormat="1" ht="11.25">
      <c r="B689" s="150"/>
      <c r="D689" s="148" t="s">
        <v>188</v>
      </c>
      <c r="E689" s="151" t="s">
        <v>19</v>
      </c>
      <c r="F689" s="152" t="s">
        <v>1031</v>
      </c>
      <c r="H689" s="153">
        <v>1379.74</v>
      </c>
      <c r="I689" s="154"/>
      <c r="L689" s="150"/>
      <c r="M689" s="155"/>
      <c r="T689" s="156"/>
      <c r="AT689" s="151" t="s">
        <v>188</v>
      </c>
      <c r="AU689" s="151" t="s">
        <v>81</v>
      </c>
      <c r="AV689" s="12" t="s">
        <v>81</v>
      </c>
      <c r="AW689" s="12" t="s">
        <v>34</v>
      </c>
      <c r="AX689" s="12" t="s">
        <v>79</v>
      </c>
      <c r="AY689" s="151" t="s">
        <v>163</v>
      </c>
    </row>
    <row r="690" spans="2:65" s="1" customFormat="1" ht="16.5" customHeight="1">
      <c r="B690" s="32"/>
      <c r="C690" s="164" t="s">
        <v>1032</v>
      </c>
      <c r="D690" s="164" t="s">
        <v>271</v>
      </c>
      <c r="E690" s="165" t="s">
        <v>1033</v>
      </c>
      <c r="F690" s="166" t="s">
        <v>1034</v>
      </c>
      <c r="G690" s="167" t="s">
        <v>260</v>
      </c>
      <c r="H690" s="168">
        <v>1448.7270000000001</v>
      </c>
      <c r="I690" s="169"/>
      <c r="J690" s="170">
        <f>ROUND(I690*H690,2)</f>
        <v>0</v>
      </c>
      <c r="K690" s="166" t="s">
        <v>192</v>
      </c>
      <c r="L690" s="171"/>
      <c r="M690" s="172" t="s">
        <v>19</v>
      </c>
      <c r="N690" s="173" t="s">
        <v>43</v>
      </c>
      <c r="P690" s="140">
        <f>O690*H690</f>
        <v>0</v>
      </c>
      <c r="Q690" s="140">
        <v>1.49E-2</v>
      </c>
      <c r="R690" s="140">
        <f>Q690*H690</f>
        <v>21.586032300000003</v>
      </c>
      <c r="S690" s="140">
        <v>0</v>
      </c>
      <c r="T690" s="141">
        <f>S690*H690</f>
        <v>0</v>
      </c>
      <c r="AR690" s="142" t="s">
        <v>214</v>
      </c>
      <c r="AT690" s="142" t="s">
        <v>271</v>
      </c>
      <c r="AU690" s="142" t="s">
        <v>81</v>
      </c>
      <c r="AY690" s="17" t="s">
        <v>163</v>
      </c>
      <c r="BE690" s="143">
        <f>IF(N690="základní",J690,0)</f>
        <v>0</v>
      </c>
      <c r="BF690" s="143">
        <f>IF(N690="snížená",J690,0)</f>
        <v>0</v>
      </c>
      <c r="BG690" s="143">
        <f>IF(N690="zákl. přenesená",J690,0)</f>
        <v>0</v>
      </c>
      <c r="BH690" s="143">
        <f>IF(N690="sníž. přenesená",J690,0)</f>
        <v>0</v>
      </c>
      <c r="BI690" s="143">
        <f>IF(N690="nulová",J690,0)</f>
        <v>0</v>
      </c>
      <c r="BJ690" s="17" t="s">
        <v>79</v>
      </c>
      <c r="BK690" s="143">
        <f>ROUND(I690*H690,2)</f>
        <v>0</v>
      </c>
      <c r="BL690" s="17" t="s">
        <v>170</v>
      </c>
      <c r="BM690" s="142" t="s">
        <v>1035</v>
      </c>
    </row>
    <row r="691" spans="2:65" s="1" customFormat="1" ht="29.25">
      <c r="B691" s="32"/>
      <c r="D691" s="148" t="s">
        <v>276</v>
      </c>
      <c r="F691" s="149" t="s">
        <v>1036</v>
      </c>
      <c r="I691" s="146"/>
      <c r="L691" s="32"/>
      <c r="M691" s="147"/>
      <c r="T691" s="53"/>
      <c r="AT691" s="17" t="s">
        <v>276</v>
      </c>
      <c r="AU691" s="17" t="s">
        <v>81</v>
      </c>
    </row>
    <row r="692" spans="2:65" s="12" customFormat="1" ht="11.25">
      <c r="B692" s="150"/>
      <c r="D692" s="148" t="s">
        <v>188</v>
      </c>
      <c r="F692" s="152" t="s">
        <v>1037</v>
      </c>
      <c r="H692" s="153">
        <v>1448.7270000000001</v>
      </c>
      <c r="I692" s="154"/>
      <c r="L692" s="150"/>
      <c r="M692" s="155"/>
      <c r="T692" s="156"/>
      <c r="AT692" s="151" t="s">
        <v>188</v>
      </c>
      <c r="AU692" s="151" t="s">
        <v>81</v>
      </c>
      <c r="AV692" s="12" t="s">
        <v>81</v>
      </c>
      <c r="AW692" s="12" t="s">
        <v>4</v>
      </c>
      <c r="AX692" s="12" t="s">
        <v>79</v>
      </c>
      <c r="AY692" s="151" t="s">
        <v>163</v>
      </c>
    </row>
    <row r="693" spans="2:65" s="1" customFormat="1" ht="55.5" customHeight="1">
      <c r="B693" s="32"/>
      <c r="C693" s="131" t="s">
        <v>1038</v>
      </c>
      <c r="D693" s="131" t="s">
        <v>165</v>
      </c>
      <c r="E693" s="132" t="s">
        <v>1039</v>
      </c>
      <c r="F693" s="133" t="s">
        <v>1040</v>
      </c>
      <c r="G693" s="134" t="s">
        <v>260</v>
      </c>
      <c r="H693" s="135">
        <v>873.33600000000001</v>
      </c>
      <c r="I693" s="136"/>
      <c r="J693" s="137">
        <f>ROUND(I693*H693,2)</f>
        <v>0</v>
      </c>
      <c r="K693" s="133" t="s">
        <v>192</v>
      </c>
      <c r="L693" s="32"/>
      <c r="M693" s="138" t="s">
        <v>19</v>
      </c>
      <c r="N693" s="139" t="s">
        <v>43</v>
      </c>
      <c r="P693" s="140">
        <f>O693*H693</f>
        <v>0</v>
      </c>
      <c r="Q693" s="140">
        <v>1.6800000000000001E-3</v>
      </c>
      <c r="R693" s="140">
        <f>Q693*H693</f>
        <v>1.4672044800000001</v>
      </c>
      <c r="S693" s="140">
        <v>0</v>
      </c>
      <c r="T693" s="141">
        <f>S693*H693</f>
        <v>0</v>
      </c>
      <c r="AR693" s="142" t="s">
        <v>170</v>
      </c>
      <c r="AT693" s="142" t="s">
        <v>165</v>
      </c>
      <c r="AU693" s="142" t="s">
        <v>81</v>
      </c>
      <c r="AY693" s="17" t="s">
        <v>163</v>
      </c>
      <c r="BE693" s="143">
        <f>IF(N693="základní",J693,0)</f>
        <v>0</v>
      </c>
      <c r="BF693" s="143">
        <f>IF(N693="snížená",J693,0)</f>
        <v>0</v>
      </c>
      <c r="BG693" s="143">
        <f>IF(N693="zákl. přenesená",J693,0)</f>
        <v>0</v>
      </c>
      <c r="BH693" s="143">
        <f>IF(N693="sníž. přenesená",J693,0)</f>
        <v>0</v>
      </c>
      <c r="BI693" s="143">
        <f>IF(N693="nulová",J693,0)</f>
        <v>0</v>
      </c>
      <c r="BJ693" s="17" t="s">
        <v>79</v>
      </c>
      <c r="BK693" s="143">
        <f>ROUND(I693*H693,2)</f>
        <v>0</v>
      </c>
      <c r="BL693" s="17" t="s">
        <v>170</v>
      </c>
      <c r="BM693" s="142" t="s">
        <v>1041</v>
      </c>
    </row>
    <row r="694" spans="2:65" s="12" customFormat="1" ht="22.5">
      <c r="B694" s="150"/>
      <c r="D694" s="148" t="s">
        <v>188</v>
      </c>
      <c r="E694" s="151" t="s">
        <v>19</v>
      </c>
      <c r="F694" s="152" t="s">
        <v>1042</v>
      </c>
      <c r="H694" s="153">
        <v>236.96600000000001</v>
      </c>
      <c r="I694" s="154"/>
      <c r="L694" s="150"/>
      <c r="M694" s="155"/>
      <c r="T694" s="156"/>
      <c r="AT694" s="151" t="s">
        <v>188</v>
      </c>
      <c r="AU694" s="151" t="s">
        <v>81</v>
      </c>
      <c r="AV694" s="12" t="s">
        <v>81</v>
      </c>
      <c r="AW694" s="12" t="s">
        <v>34</v>
      </c>
      <c r="AX694" s="12" t="s">
        <v>72</v>
      </c>
      <c r="AY694" s="151" t="s">
        <v>163</v>
      </c>
    </row>
    <row r="695" spans="2:65" s="12" customFormat="1" ht="22.5">
      <c r="B695" s="150"/>
      <c r="D695" s="148" t="s">
        <v>188</v>
      </c>
      <c r="E695" s="151" t="s">
        <v>19</v>
      </c>
      <c r="F695" s="152" t="s">
        <v>1043</v>
      </c>
      <c r="H695" s="153">
        <v>636.37</v>
      </c>
      <c r="I695" s="154"/>
      <c r="L695" s="150"/>
      <c r="M695" s="155"/>
      <c r="T695" s="156"/>
      <c r="AT695" s="151" t="s">
        <v>188</v>
      </c>
      <c r="AU695" s="151" t="s">
        <v>81</v>
      </c>
      <c r="AV695" s="12" t="s">
        <v>81</v>
      </c>
      <c r="AW695" s="12" t="s">
        <v>34</v>
      </c>
      <c r="AX695" s="12" t="s">
        <v>72</v>
      </c>
      <c r="AY695" s="151" t="s">
        <v>163</v>
      </c>
    </row>
    <row r="696" spans="2:65" s="13" customFormat="1" ht="11.25">
      <c r="B696" s="157"/>
      <c r="D696" s="148" t="s">
        <v>188</v>
      </c>
      <c r="E696" s="158" t="s">
        <v>19</v>
      </c>
      <c r="F696" s="159" t="s">
        <v>244</v>
      </c>
      <c r="H696" s="160">
        <v>873.33600000000001</v>
      </c>
      <c r="I696" s="161"/>
      <c r="L696" s="157"/>
      <c r="M696" s="162"/>
      <c r="T696" s="163"/>
      <c r="AT696" s="158" t="s">
        <v>188</v>
      </c>
      <c r="AU696" s="158" t="s">
        <v>81</v>
      </c>
      <c r="AV696" s="13" t="s">
        <v>170</v>
      </c>
      <c r="AW696" s="13" t="s">
        <v>34</v>
      </c>
      <c r="AX696" s="13" t="s">
        <v>79</v>
      </c>
      <c r="AY696" s="158" t="s">
        <v>163</v>
      </c>
    </row>
    <row r="697" spans="2:65" s="1" customFormat="1" ht="33" customHeight="1">
      <c r="B697" s="32"/>
      <c r="C697" s="131" t="s">
        <v>1044</v>
      </c>
      <c r="D697" s="131" t="s">
        <v>165</v>
      </c>
      <c r="E697" s="132" t="s">
        <v>1045</v>
      </c>
      <c r="F697" s="133" t="s">
        <v>1046</v>
      </c>
      <c r="G697" s="134" t="s">
        <v>185</v>
      </c>
      <c r="H697" s="135">
        <v>449.029</v>
      </c>
      <c r="I697" s="136"/>
      <c r="J697" s="137">
        <f>ROUND(I697*H697,2)</f>
        <v>0</v>
      </c>
      <c r="K697" s="133" t="s">
        <v>169</v>
      </c>
      <c r="L697" s="32"/>
      <c r="M697" s="138" t="s">
        <v>19</v>
      </c>
      <c r="N697" s="139" t="s">
        <v>43</v>
      </c>
      <c r="P697" s="140">
        <f>O697*H697</f>
        <v>0</v>
      </c>
      <c r="Q697" s="140">
        <v>2.2563399999999998</v>
      </c>
      <c r="R697" s="140">
        <f>Q697*H697</f>
        <v>1013.1620938599999</v>
      </c>
      <c r="S697" s="140">
        <v>0</v>
      </c>
      <c r="T697" s="141">
        <f>S697*H697</f>
        <v>0</v>
      </c>
      <c r="AR697" s="142" t="s">
        <v>170</v>
      </c>
      <c r="AT697" s="142" t="s">
        <v>165</v>
      </c>
      <c r="AU697" s="142" t="s">
        <v>81</v>
      </c>
      <c r="AY697" s="17" t="s">
        <v>163</v>
      </c>
      <c r="BE697" s="143">
        <f>IF(N697="základní",J697,0)</f>
        <v>0</v>
      </c>
      <c r="BF697" s="143">
        <f>IF(N697="snížená",J697,0)</f>
        <v>0</v>
      </c>
      <c r="BG697" s="143">
        <f>IF(N697="zákl. přenesená",J697,0)</f>
        <v>0</v>
      </c>
      <c r="BH697" s="143">
        <f>IF(N697="sníž. přenesená",J697,0)</f>
        <v>0</v>
      </c>
      <c r="BI697" s="143">
        <f>IF(N697="nulová",J697,0)</f>
        <v>0</v>
      </c>
      <c r="BJ697" s="17" t="s">
        <v>79</v>
      </c>
      <c r="BK697" s="143">
        <f>ROUND(I697*H697,2)</f>
        <v>0</v>
      </c>
      <c r="BL697" s="17" t="s">
        <v>170</v>
      </c>
      <c r="BM697" s="142" t="s">
        <v>1047</v>
      </c>
    </row>
    <row r="698" spans="2:65" s="1" customFormat="1" ht="11.25">
      <c r="B698" s="32"/>
      <c r="D698" s="144" t="s">
        <v>172</v>
      </c>
      <c r="F698" s="145" t="s">
        <v>1048</v>
      </c>
      <c r="I698" s="146"/>
      <c r="L698" s="32"/>
      <c r="M698" s="147"/>
      <c r="T698" s="53"/>
      <c r="AT698" s="17" t="s">
        <v>172</v>
      </c>
      <c r="AU698" s="17" t="s">
        <v>81</v>
      </c>
    </row>
    <row r="699" spans="2:65" s="1" customFormat="1" ht="224.25">
      <c r="B699" s="32"/>
      <c r="D699" s="148" t="s">
        <v>174</v>
      </c>
      <c r="F699" s="149" t="s">
        <v>1049</v>
      </c>
      <c r="I699" s="146"/>
      <c r="L699" s="32"/>
      <c r="M699" s="147"/>
      <c r="T699" s="53"/>
      <c r="AT699" s="17" t="s">
        <v>174</v>
      </c>
      <c r="AU699" s="17" t="s">
        <v>81</v>
      </c>
    </row>
    <row r="700" spans="2:65" s="1" customFormat="1" ht="19.5">
      <c r="B700" s="32"/>
      <c r="D700" s="148" t="s">
        <v>276</v>
      </c>
      <c r="F700" s="149" t="s">
        <v>1050</v>
      </c>
      <c r="I700" s="146"/>
      <c r="L700" s="32"/>
      <c r="M700" s="147"/>
      <c r="T700" s="53"/>
      <c r="AT700" s="17" t="s">
        <v>276</v>
      </c>
      <c r="AU700" s="17" t="s">
        <v>81</v>
      </c>
    </row>
    <row r="701" spans="2:65" s="12" customFormat="1" ht="11.25">
      <c r="B701" s="150"/>
      <c r="D701" s="148" t="s">
        <v>188</v>
      </c>
      <c r="E701" s="151" t="s">
        <v>19</v>
      </c>
      <c r="F701" s="152" t="s">
        <v>1051</v>
      </c>
      <c r="H701" s="153">
        <v>449.029</v>
      </c>
      <c r="I701" s="154"/>
      <c r="L701" s="150"/>
      <c r="M701" s="155"/>
      <c r="T701" s="156"/>
      <c r="AT701" s="151" t="s">
        <v>188</v>
      </c>
      <c r="AU701" s="151" t="s">
        <v>81</v>
      </c>
      <c r="AV701" s="12" t="s">
        <v>81</v>
      </c>
      <c r="AW701" s="12" t="s">
        <v>34</v>
      </c>
      <c r="AX701" s="12" t="s">
        <v>79</v>
      </c>
      <c r="AY701" s="151" t="s">
        <v>163</v>
      </c>
    </row>
    <row r="702" spans="2:65" s="1" customFormat="1" ht="33" customHeight="1">
      <c r="B702" s="32"/>
      <c r="C702" s="131" t="s">
        <v>1052</v>
      </c>
      <c r="D702" s="131" t="s">
        <v>165</v>
      </c>
      <c r="E702" s="132" t="s">
        <v>1053</v>
      </c>
      <c r="F702" s="133" t="s">
        <v>1054</v>
      </c>
      <c r="G702" s="134" t="s">
        <v>185</v>
      </c>
      <c r="H702" s="135">
        <v>580.64300000000003</v>
      </c>
      <c r="I702" s="136"/>
      <c r="J702" s="137">
        <f>ROUND(I702*H702,2)</f>
        <v>0</v>
      </c>
      <c r="K702" s="133" t="s">
        <v>169</v>
      </c>
      <c r="L702" s="32"/>
      <c r="M702" s="138" t="s">
        <v>19</v>
      </c>
      <c r="N702" s="139" t="s">
        <v>43</v>
      </c>
      <c r="P702" s="140">
        <f>O702*H702</f>
        <v>0</v>
      </c>
      <c r="Q702" s="140">
        <v>2.45329</v>
      </c>
      <c r="R702" s="140">
        <f>Q702*H702</f>
        <v>1424.48566547</v>
      </c>
      <c r="S702" s="140">
        <v>0</v>
      </c>
      <c r="T702" s="141">
        <f>S702*H702</f>
        <v>0</v>
      </c>
      <c r="AR702" s="142" t="s">
        <v>170</v>
      </c>
      <c r="AT702" s="142" t="s">
        <v>165</v>
      </c>
      <c r="AU702" s="142" t="s">
        <v>81</v>
      </c>
      <c r="AY702" s="17" t="s">
        <v>163</v>
      </c>
      <c r="BE702" s="143">
        <f>IF(N702="základní",J702,0)</f>
        <v>0</v>
      </c>
      <c r="BF702" s="143">
        <f>IF(N702="snížená",J702,0)</f>
        <v>0</v>
      </c>
      <c r="BG702" s="143">
        <f>IF(N702="zákl. přenesená",J702,0)</f>
        <v>0</v>
      </c>
      <c r="BH702" s="143">
        <f>IF(N702="sníž. přenesená",J702,0)</f>
        <v>0</v>
      </c>
      <c r="BI702" s="143">
        <f>IF(N702="nulová",J702,0)</f>
        <v>0</v>
      </c>
      <c r="BJ702" s="17" t="s">
        <v>79</v>
      </c>
      <c r="BK702" s="143">
        <f>ROUND(I702*H702,2)</f>
        <v>0</v>
      </c>
      <c r="BL702" s="17" t="s">
        <v>170</v>
      </c>
      <c r="BM702" s="142" t="s">
        <v>1055</v>
      </c>
    </row>
    <row r="703" spans="2:65" s="1" customFormat="1" ht="11.25">
      <c r="B703" s="32"/>
      <c r="D703" s="144" t="s">
        <v>172</v>
      </c>
      <c r="F703" s="145" t="s">
        <v>1056</v>
      </c>
      <c r="I703" s="146"/>
      <c r="L703" s="32"/>
      <c r="M703" s="147"/>
      <c r="T703" s="53"/>
      <c r="AT703" s="17" t="s">
        <v>172</v>
      </c>
      <c r="AU703" s="17" t="s">
        <v>81</v>
      </c>
    </row>
    <row r="704" spans="2:65" s="1" customFormat="1" ht="224.25">
      <c r="B704" s="32"/>
      <c r="D704" s="148" t="s">
        <v>174</v>
      </c>
      <c r="F704" s="149" t="s">
        <v>1049</v>
      </c>
      <c r="I704" s="146"/>
      <c r="L704" s="32"/>
      <c r="M704" s="147"/>
      <c r="T704" s="53"/>
      <c r="AT704" s="17" t="s">
        <v>174</v>
      </c>
      <c r="AU704" s="17" t="s">
        <v>81</v>
      </c>
    </row>
    <row r="705" spans="2:65" s="12" customFormat="1" ht="11.25">
      <c r="B705" s="150"/>
      <c r="D705" s="148" t="s">
        <v>188</v>
      </c>
      <c r="E705" s="151" t="s">
        <v>19</v>
      </c>
      <c r="F705" s="152" t="s">
        <v>1057</v>
      </c>
      <c r="H705" s="153">
        <v>580.64300000000003</v>
      </c>
      <c r="I705" s="154"/>
      <c r="L705" s="150"/>
      <c r="M705" s="155"/>
      <c r="T705" s="156"/>
      <c r="AT705" s="151" t="s">
        <v>188</v>
      </c>
      <c r="AU705" s="151" t="s">
        <v>81</v>
      </c>
      <c r="AV705" s="12" t="s">
        <v>81</v>
      </c>
      <c r="AW705" s="12" t="s">
        <v>34</v>
      </c>
      <c r="AX705" s="12" t="s">
        <v>79</v>
      </c>
      <c r="AY705" s="151" t="s">
        <v>163</v>
      </c>
    </row>
    <row r="706" spans="2:65" s="1" customFormat="1" ht="37.9" customHeight="1">
      <c r="B706" s="32"/>
      <c r="C706" s="131" t="s">
        <v>1058</v>
      </c>
      <c r="D706" s="131" t="s">
        <v>165</v>
      </c>
      <c r="E706" s="132" t="s">
        <v>1059</v>
      </c>
      <c r="F706" s="133" t="s">
        <v>1060</v>
      </c>
      <c r="G706" s="134" t="s">
        <v>185</v>
      </c>
      <c r="H706" s="135">
        <v>580.64300000000003</v>
      </c>
      <c r="I706" s="136"/>
      <c r="J706" s="137">
        <f>ROUND(I706*H706,2)</f>
        <v>0</v>
      </c>
      <c r="K706" s="133" t="s">
        <v>169</v>
      </c>
      <c r="L706" s="32"/>
      <c r="M706" s="138" t="s">
        <v>19</v>
      </c>
      <c r="N706" s="139" t="s">
        <v>43</v>
      </c>
      <c r="P706" s="140">
        <f>O706*H706</f>
        <v>0</v>
      </c>
      <c r="Q706" s="140">
        <v>0</v>
      </c>
      <c r="R706" s="140">
        <f>Q706*H706</f>
        <v>0</v>
      </c>
      <c r="S706" s="140">
        <v>0</v>
      </c>
      <c r="T706" s="141">
        <f>S706*H706</f>
        <v>0</v>
      </c>
      <c r="AR706" s="142" t="s">
        <v>170</v>
      </c>
      <c r="AT706" s="142" t="s">
        <v>165</v>
      </c>
      <c r="AU706" s="142" t="s">
        <v>81</v>
      </c>
      <c r="AY706" s="17" t="s">
        <v>163</v>
      </c>
      <c r="BE706" s="143">
        <f>IF(N706="základní",J706,0)</f>
        <v>0</v>
      </c>
      <c r="BF706" s="143">
        <f>IF(N706="snížená",J706,0)</f>
        <v>0</v>
      </c>
      <c r="BG706" s="143">
        <f>IF(N706="zákl. přenesená",J706,0)</f>
        <v>0</v>
      </c>
      <c r="BH706" s="143">
        <f>IF(N706="sníž. přenesená",J706,0)</f>
        <v>0</v>
      </c>
      <c r="BI706" s="143">
        <f>IF(N706="nulová",J706,0)</f>
        <v>0</v>
      </c>
      <c r="BJ706" s="17" t="s">
        <v>79</v>
      </c>
      <c r="BK706" s="143">
        <f>ROUND(I706*H706,2)</f>
        <v>0</v>
      </c>
      <c r="BL706" s="17" t="s">
        <v>170</v>
      </c>
      <c r="BM706" s="142" t="s">
        <v>1061</v>
      </c>
    </row>
    <row r="707" spans="2:65" s="1" customFormat="1" ht="11.25">
      <c r="B707" s="32"/>
      <c r="D707" s="144" t="s">
        <v>172</v>
      </c>
      <c r="F707" s="145" t="s">
        <v>1062</v>
      </c>
      <c r="I707" s="146"/>
      <c r="L707" s="32"/>
      <c r="M707" s="147"/>
      <c r="T707" s="53"/>
      <c r="AT707" s="17" t="s">
        <v>172</v>
      </c>
      <c r="AU707" s="17" t="s">
        <v>81</v>
      </c>
    </row>
    <row r="708" spans="2:65" s="1" customFormat="1" ht="87.75">
      <c r="B708" s="32"/>
      <c r="D708" s="148" t="s">
        <v>174</v>
      </c>
      <c r="F708" s="149" t="s">
        <v>1063</v>
      </c>
      <c r="I708" s="146"/>
      <c r="L708" s="32"/>
      <c r="M708" s="147"/>
      <c r="T708" s="53"/>
      <c r="AT708" s="17" t="s">
        <v>174</v>
      </c>
      <c r="AU708" s="17" t="s">
        <v>81</v>
      </c>
    </row>
    <row r="709" spans="2:65" s="12" customFormat="1" ht="11.25">
      <c r="B709" s="150"/>
      <c r="D709" s="148" t="s">
        <v>188</v>
      </c>
      <c r="E709" s="151" t="s">
        <v>19</v>
      </c>
      <c r="F709" s="152" t="s">
        <v>1057</v>
      </c>
      <c r="H709" s="153">
        <v>580.64300000000003</v>
      </c>
      <c r="I709" s="154"/>
      <c r="L709" s="150"/>
      <c r="M709" s="155"/>
      <c r="T709" s="156"/>
      <c r="AT709" s="151" t="s">
        <v>188</v>
      </c>
      <c r="AU709" s="151" t="s">
        <v>81</v>
      </c>
      <c r="AV709" s="12" t="s">
        <v>81</v>
      </c>
      <c r="AW709" s="12" t="s">
        <v>34</v>
      </c>
      <c r="AX709" s="12" t="s">
        <v>79</v>
      </c>
      <c r="AY709" s="151" t="s">
        <v>163</v>
      </c>
    </row>
    <row r="710" spans="2:65" s="1" customFormat="1" ht="37.9" customHeight="1">
      <c r="B710" s="32"/>
      <c r="C710" s="131" t="s">
        <v>1064</v>
      </c>
      <c r="D710" s="131" t="s">
        <v>165</v>
      </c>
      <c r="E710" s="132" t="s">
        <v>1065</v>
      </c>
      <c r="F710" s="133" t="s">
        <v>1066</v>
      </c>
      <c r="G710" s="134" t="s">
        <v>185</v>
      </c>
      <c r="H710" s="135">
        <v>580.64300000000003</v>
      </c>
      <c r="I710" s="136"/>
      <c r="J710" s="137">
        <f>ROUND(I710*H710,2)</f>
        <v>0</v>
      </c>
      <c r="K710" s="133" t="s">
        <v>169</v>
      </c>
      <c r="L710" s="32"/>
      <c r="M710" s="138" t="s">
        <v>19</v>
      </c>
      <c r="N710" s="139" t="s">
        <v>43</v>
      </c>
      <c r="P710" s="140">
        <f>O710*H710</f>
        <v>0</v>
      </c>
      <c r="Q710" s="140">
        <v>3.0300000000000001E-2</v>
      </c>
      <c r="R710" s="140">
        <f>Q710*H710</f>
        <v>17.593482900000001</v>
      </c>
      <c r="S710" s="140">
        <v>0</v>
      </c>
      <c r="T710" s="141">
        <f>S710*H710</f>
        <v>0</v>
      </c>
      <c r="AR710" s="142" t="s">
        <v>170</v>
      </c>
      <c r="AT710" s="142" t="s">
        <v>165</v>
      </c>
      <c r="AU710" s="142" t="s">
        <v>81</v>
      </c>
      <c r="AY710" s="17" t="s">
        <v>163</v>
      </c>
      <c r="BE710" s="143">
        <f>IF(N710="základní",J710,0)</f>
        <v>0</v>
      </c>
      <c r="BF710" s="143">
        <f>IF(N710="snížená",J710,0)</f>
        <v>0</v>
      </c>
      <c r="BG710" s="143">
        <f>IF(N710="zákl. přenesená",J710,0)</f>
        <v>0</v>
      </c>
      <c r="BH710" s="143">
        <f>IF(N710="sníž. přenesená",J710,0)</f>
        <v>0</v>
      </c>
      <c r="BI710" s="143">
        <f>IF(N710="nulová",J710,0)</f>
        <v>0</v>
      </c>
      <c r="BJ710" s="17" t="s">
        <v>79</v>
      </c>
      <c r="BK710" s="143">
        <f>ROUND(I710*H710,2)</f>
        <v>0</v>
      </c>
      <c r="BL710" s="17" t="s">
        <v>170</v>
      </c>
      <c r="BM710" s="142" t="s">
        <v>1067</v>
      </c>
    </row>
    <row r="711" spans="2:65" s="1" customFormat="1" ht="11.25">
      <c r="B711" s="32"/>
      <c r="D711" s="144" t="s">
        <v>172</v>
      </c>
      <c r="F711" s="145" t="s">
        <v>1068</v>
      </c>
      <c r="I711" s="146"/>
      <c r="L711" s="32"/>
      <c r="M711" s="147"/>
      <c r="T711" s="53"/>
      <c r="AT711" s="17" t="s">
        <v>172</v>
      </c>
      <c r="AU711" s="17" t="s">
        <v>81</v>
      </c>
    </row>
    <row r="712" spans="2:65" s="12" customFormat="1" ht="11.25">
      <c r="B712" s="150"/>
      <c r="D712" s="148" t="s">
        <v>188</v>
      </c>
      <c r="E712" s="151" t="s">
        <v>19</v>
      </c>
      <c r="F712" s="152" t="s">
        <v>1057</v>
      </c>
      <c r="H712" s="153">
        <v>580.64300000000003</v>
      </c>
      <c r="I712" s="154"/>
      <c r="L712" s="150"/>
      <c r="M712" s="155"/>
      <c r="T712" s="156"/>
      <c r="AT712" s="151" t="s">
        <v>188</v>
      </c>
      <c r="AU712" s="151" t="s">
        <v>81</v>
      </c>
      <c r="AV712" s="12" t="s">
        <v>81</v>
      </c>
      <c r="AW712" s="12" t="s">
        <v>34</v>
      </c>
      <c r="AX712" s="12" t="s">
        <v>79</v>
      </c>
      <c r="AY712" s="151" t="s">
        <v>163</v>
      </c>
    </row>
    <row r="713" spans="2:65" s="1" customFormat="1" ht="24.2" customHeight="1">
      <c r="B713" s="32"/>
      <c r="C713" s="131" t="s">
        <v>1069</v>
      </c>
      <c r="D713" s="131" t="s">
        <v>165</v>
      </c>
      <c r="E713" s="132" t="s">
        <v>1070</v>
      </c>
      <c r="F713" s="133" t="s">
        <v>1071</v>
      </c>
      <c r="G713" s="134" t="s">
        <v>260</v>
      </c>
      <c r="H713" s="135">
        <v>506.29</v>
      </c>
      <c r="I713" s="136"/>
      <c r="J713" s="137">
        <f>ROUND(I713*H713,2)</f>
        <v>0</v>
      </c>
      <c r="K713" s="133" t="s">
        <v>169</v>
      </c>
      <c r="L713" s="32"/>
      <c r="M713" s="138" t="s">
        <v>19</v>
      </c>
      <c r="N713" s="139" t="s">
        <v>43</v>
      </c>
      <c r="P713" s="140">
        <f>O713*H713</f>
        <v>0</v>
      </c>
      <c r="Q713" s="140">
        <v>0.11219999999999999</v>
      </c>
      <c r="R713" s="140">
        <f>Q713*H713</f>
        <v>56.805737999999998</v>
      </c>
      <c r="S713" s="140">
        <v>0</v>
      </c>
      <c r="T713" s="141">
        <f>S713*H713</f>
        <v>0</v>
      </c>
      <c r="AR713" s="142" t="s">
        <v>170</v>
      </c>
      <c r="AT713" s="142" t="s">
        <v>165</v>
      </c>
      <c r="AU713" s="142" t="s">
        <v>81</v>
      </c>
      <c r="AY713" s="17" t="s">
        <v>163</v>
      </c>
      <c r="BE713" s="143">
        <f>IF(N713="základní",J713,0)</f>
        <v>0</v>
      </c>
      <c r="BF713" s="143">
        <f>IF(N713="snížená",J713,0)</f>
        <v>0</v>
      </c>
      <c r="BG713" s="143">
        <f>IF(N713="zákl. přenesená",J713,0)</f>
        <v>0</v>
      </c>
      <c r="BH713" s="143">
        <f>IF(N713="sníž. přenesená",J713,0)</f>
        <v>0</v>
      </c>
      <c r="BI713" s="143">
        <f>IF(N713="nulová",J713,0)</f>
        <v>0</v>
      </c>
      <c r="BJ713" s="17" t="s">
        <v>79</v>
      </c>
      <c r="BK713" s="143">
        <f>ROUND(I713*H713,2)</f>
        <v>0</v>
      </c>
      <c r="BL713" s="17" t="s">
        <v>170</v>
      </c>
      <c r="BM713" s="142" t="s">
        <v>1072</v>
      </c>
    </row>
    <row r="714" spans="2:65" s="1" customFormat="1" ht="11.25">
      <c r="B714" s="32"/>
      <c r="D714" s="144" t="s">
        <v>172</v>
      </c>
      <c r="F714" s="145" t="s">
        <v>1073</v>
      </c>
      <c r="I714" s="146"/>
      <c r="L714" s="32"/>
      <c r="M714" s="147"/>
      <c r="T714" s="53"/>
      <c r="AT714" s="17" t="s">
        <v>172</v>
      </c>
      <c r="AU714" s="17" t="s">
        <v>81</v>
      </c>
    </row>
    <row r="715" spans="2:65" s="1" customFormat="1" ht="48.75">
      <c r="B715" s="32"/>
      <c r="D715" s="148" t="s">
        <v>174</v>
      </c>
      <c r="F715" s="149" t="s">
        <v>1074</v>
      </c>
      <c r="I715" s="146"/>
      <c r="L715" s="32"/>
      <c r="M715" s="147"/>
      <c r="T715" s="53"/>
      <c r="AT715" s="17" t="s">
        <v>174</v>
      </c>
      <c r="AU715" s="17" t="s">
        <v>81</v>
      </c>
    </row>
    <row r="716" spans="2:65" s="1" customFormat="1" ht="29.25">
      <c r="B716" s="32"/>
      <c r="D716" s="148" t="s">
        <v>276</v>
      </c>
      <c r="F716" s="149" t="s">
        <v>1075</v>
      </c>
      <c r="I716" s="146"/>
      <c r="L716" s="32"/>
      <c r="M716" s="147"/>
      <c r="T716" s="53"/>
      <c r="AT716" s="17" t="s">
        <v>276</v>
      </c>
      <c r="AU716" s="17" t="s">
        <v>81</v>
      </c>
    </row>
    <row r="717" spans="2:65" s="12" customFormat="1" ht="11.25">
      <c r="B717" s="150"/>
      <c r="D717" s="148" t="s">
        <v>188</v>
      </c>
      <c r="E717" s="151" t="s">
        <v>19</v>
      </c>
      <c r="F717" s="152" t="s">
        <v>861</v>
      </c>
      <c r="H717" s="153">
        <v>506.29</v>
      </c>
      <c r="I717" s="154"/>
      <c r="L717" s="150"/>
      <c r="M717" s="155"/>
      <c r="T717" s="156"/>
      <c r="AT717" s="151" t="s">
        <v>188</v>
      </c>
      <c r="AU717" s="151" t="s">
        <v>81</v>
      </c>
      <c r="AV717" s="12" t="s">
        <v>81</v>
      </c>
      <c r="AW717" s="12" t="s">
        <v>34</v>
      </c>
      <c r="AX717" s="12" t="s">
        <v>79</v>
      </c>
      <c r="AY717" s="151" t="s">
        <v>163</v>
      </c>
    </row>
    <row r="718" spans="2:65" s="1" customFormat="1" ht="24.2" customHeight="1">
      <c r="B718" s="32"/>
      <c r="C718" s="131" t="s">
        <v>1076</v>
      </c>
      <c r="D718" s="131" t="s">
        <v>165</v>
      </c>
      <c r="E718" s="132" t="s">
        <v>1077</v>
      </c>
      <c r="F718" s="133" t="s">
        <v>1078</v>
      </c>
      <c r="G718" s="134" t="s">
        <v>260</v>
      </c>
      <c r="H718" s="135">
        <v>936.58500000000004</v>
      </c>
      <c r="I718" s="136"/>
      <c r="J718" s="137">
        <f>ROUND(I718*H718,2)</f>
        <v>0</v>
      </c>
      <c r="K718" s="133" t="s">
        <v>192</v>
      </c>
      <c r="L718" s="32"/>
      <c r="M718" s="138" t="s">
        <v>19</v>
      </c>
      <c r="N718" s="139" t="s">
        <v>43</v>
      </c>
      <c r="P718" s="140">
        <f>O718*H718</f>
        <v>0</v>
      </c>
      <c r="Q718" s="140">
        <v>0.11219999999999999</v>
      </c>
      <c r="R718" s="140">
        <f>Q718*H718</f>
        <v>105.08483699999999</v>
      </c>
      <c r="S718" s="140">
        <v>0</v>
      </c>
      <c r="T718" s="141">
        <f>S718*H718</f>
        <v>0</v>
      </c>
      <c r="AR718" s="142" t="s">
        <v>170</v>
      </c>
      <c r="AT718" s="142" t="s">
        <v>165</v>
      </c>
      <c r="AU718" s="142" t="s">
        <v>81</v>
      </c>
      <c r="AY718" s="17" t="s">
        <v>163</v>
      </c>
      <c r="BE718" s="143">
        <f>IF(N718="základní",J718,0)</f>
        <v>0</v>
      </c>
      <c r="BF718" s="143">
        <f>IF(N718="snížená",J718,0)</f>
        <v>0</v>
      </c>
      <c r="BG718" s="143">
        <f>IF(N718="zákl. přenesená",J718,0)</f>
        <v>0</v>
      </c>
      <c r="BH718" s="143">
        <f>IF(N718="sníž. přenesená",J718,0)</f>
        <v>0</v>
      </c>
      <c r="BI718" s="143">
        <f>IF(N718="nulová",J718,0)</f>
        <v>0</v>
      </c>
      <c r="BJ718" s="17" t="s">
        <v>79</v>
      </c>
      <c r="BK718" s="143">
        <f>ROUND(I718*H718,2)</f>
        <v>0</v>
      </c>
      <c r="BL718" s="17" t="s">
        <v>170</v>
      </c>
      <c r="BM718" s="142" t="s">
        <v>1079</v>
      </c>
    </row>
    <row r="719" spans="2:65" s="1" customFormat="1" ht="29.25">
      <c r="B719" s="32"/>
      <c r="D719" s="148" t="s">
        <v>276</v>
      </c>
      <c r="F719" s="149" t="s">
        <v>1075</v>
      </c>
      <c r="I719" s="146"/>
      <c r="L719" s="32"/>
      <c r="M719" s="147"/>
      <c r="T719" s="53"/>
      <c r="AT719" s="17" t="s">
        <v>276</v>
      </c>
      <c r="AU719" s="17" t="s">
        <v>81</v>
      </c>
    </row>
    <row r="720" spans="2:65" s="12" customFormat="1" ht="22.5">
      <c r="B720" s="150"/>
      <c r="D720" s="148" t="s">
        <v>188</v>
      </c>
      <c r="E720" s="151" t="s">
        <v>19</v>
      </c>
      <c r="F720" s="152" t="s">
        <v>1080</v>
      </c>
      <c r="H720" s="153">
        <v>194.81</v>
      </c>
      <c r="I720" s="154"/>
      <c r="L720" s="150"/>
      <c r="M720" s="155"/>
      <c r="T720" s="156"/>
      <c r="AT720" s="151" t="s">
        <v>188</v>
      </c>
      <c r="AU720" s="151" t="s">
        <v>81</v>
      </c>
      <c r="AV720" s="12" t="s">
        <v>81</v>
      </c>
      <c r="AW720" s="12" t="s">
        <v>34</v>
      </c>
      <c r="AX720" s="12" t="s">
        <v>72</v>
      </c>
      <c r="AY720" s="151" t="s">
        <v>163</v>
      </c>
    </row>
    <row r="721" spans="2:65" s="12" customFormat="1" ht="22.5">
      <c r="B721" s="150"/>
      <c r="D721" s="148" t="s">
        <v>188</v>
      </c>
      <c r="E721" s="151" t="s">
        <v>19</v>
      </c>
      <c r="F721" s="152" t="s">
        <v>1081</v>
      </c>
      <c r="H721" s="153">
        <v>367.2</v>
      </c>
      <c r="I721" s="154"/>
      <c r="L721" s="150"/>
      <c r="M721" s="155"/>
      <c r="T721" s="156"/>
      <c r="AT721" s="151" t="s">
        <v>188</v>
      </c>
      <c r="AU721" s="151" t="s">
        <v>81</v>
      </c>
      <c r="AV721" s="12" t="s">
        <v>81</v>
      </c>
      <c r="AW721" s="12" t="s">
        <v>34</v>
      </c>
      <c r="AX721" s="12" t="s">
        <v>72</v>
      </c>
      <c r="AY721" s="151" t="s">
        <v>163</v>
      </c>
    </row>
    <row r="722" spans="2:65" s="12" customFormat="1" ht="22.5">
      <c r="B722" s="150"/>
      <c r="D722" s="148" t="s">
        <v>188</v>
      </c>
      <c r="E722" s="151" t="s">
        <v>19</v>
      </c>
      <c r="F722" s="152" t="s">
        <v>1082</v>
      </c>
      <c r="H722" s="153">
        <v>374.57499999999999</v>
      </c>
      <c r="I722" s="154"/>
      <c r="L722" s="150"/>
      <c r="M722" s="155"/>
      <c r="T722" s="156"/>
      <c r="AT722" s="151" t="s">
        <v>188</v>
      </c>
      <c r="AU722" s="151" t="s">
        <v>81</v>
      </c>
      <c r="AV722" s="12" t="s">
        <v>81</v>
      </c>
      <c r="AW722" s="12" t="s">
        <v>34</v>
      </c>
      <c r="AX722" s="12" t="s">
        <v>72</v>
      </c>
      <c r="AY722" s="151" t="s">
        <v>163</v>
      </c>
    </row>
    <row r="723" spans="2:65" s="13" customFormat="1" ht="11.25">
      <c r="B723" s="157"/>
      <c r="D723" s="148" t="s">
        <v>188</v>
      </c>
      <c r="E723" s="158" t="s">
        <v>19</v>
      </c>
      <c r="F723" s="159" t="s">
        <v>244</v>
      </c>
      <c r="H723" s="160">
        <v>936.58500000000004</v>
      </c>
      <c r="I723" s="161"/>
      <c r="L723" s="157"/>
      <c r="M723" s="162"/>
      <c r="T723" s="163"/>
      <c r="AT723" s="158" t="s">
        <v>188</v>
      </c>
      <c r="AU723" s="158" t="s">
        <v>81</v>
      </c>
      <c r="AV723" s="13" t="s">
        <v>170</v>
      </c>
      <c r="AW723" s="13" t="s">
        <v>34</v>
      </c>
      <c r="AX723" s="13" t="s">
        <v>79</v>
      </c>
      <c r="AY723" s="158" t="s">
        <v>163</v>
      </c>
    </row>
    <row r="724" spans="2:65" s="1" customFormat="1" ht="24.2" customHeight="1">
      <c r="B724" s="32"/>
      <c r="C724" s="131" t="s">
        <v>1083</v>
      </c>
      <c r="D724" s="131" t="s">
        <v>165</v>
      </c>
      <c r="E724" s="132" t="s">
        <v>1084</v>
      </c>
      <c r="F724" s="133" t="s">
        <v>1085</v>
      </c>
      <c r="G724" s="134" t="s">
        <v>260</v>
      </c>
      <c r="H724" s="135">
        <v>154.21</v>
      </c>
      <c r="I724" s="136"/>
      <c r="J724" s="137">
        <f>ROUND(I724*H724,2)</f>
        <v>0</v>
      </c>
      <c r="K724" s="133" t="s">
        <v>192</v>
      </c>
      <c r="L724" s="32"/>
      <c r="M724" s="138" t="s">
        <v>19</v>
      </c>
      <c r="N724" s="139" t="s">
        <v>43</v>
      </c>
      <c r="P724" s="140">
        <f>O724*H724</f>
        <v>0</v>
      </c>
      <c r="Q724" s="140">
        <v>0.11219999999999999</v>
      </c>
      <c r="R724" s="140">
        <f>Q724*H724</f>
        <v>17.302361999999999</v>
      </c>
      <c r="S724" s="140">
        <v>0</v>
      </c>
      <c r="T724" s="141">
        <f>S724*H724</f>
        <v>0</v>
      </c>
      <c r="AR724" s="142" t="s">
        <v>170</v>
      </c>
      <c r="AT724" s="142" t="s">
        <v>165</v>
      </c>
      <c r="AU724" s="142" t="s">
        <v>81</v>
      </c>
      <c r="AY724" s="17" t="s">
        <v>163</v>
      </c>
      <c r="BE724" s="143">
        <f>IF(N724="základní",J724,0)</f>
        <v>0</v>
      </c>
      <c r="BF724" s="143">
        <f>IF(N724="snížená",J724,0)</f>
        <v>0</v>
      </c>
      <c r="BG724" s="143">
        <f>IF(N724="zákl. přenesená",J724,0)</f>
        <v>0</v>
      </c>
      <c r="BH724" s="143">
        <f>IF(N724="sníž. přenesená",J724,0)</f>
        <v>0</v>
      </c>
      <c r="BI724" s="143">
        <f>IF(N724="nulová",J724,0)</f>
        <v>0</v>
      </c>
      <c r="BJ724" s="17" t="s">
        <v>79</v>
      </c>
      <c r="BK724" s="143">
        <f>ROUND(I724*H724,2)</f>
        <v>0</v>
      </c>
      <c r="BL724" s="17" t="s">
        <v>170</v>
      </c>
      <c r="BM724" s="142" t="s">
        <v>1086</v>
      </c>
    </row>
    <row r="725" spans="2:65" s="1" customFormat="1" ht="29.25">
      <c r="B725" s="32"/>
      <c r="D725" s="148" t="s">
        <v>276</v>
      </c>
      <c r="F725" s="149" t="s">
        <v>1075</v>
      </c>
      <c r="I725" s="146"/>
      <c r="L725" s="32"/>
      <c r="M725" s="147"/>
      <c r="T725" s="53"/>
      <c r="AT725" s="17" t="s">
        <v>276</v>
      </c>
      <c r="AU725" s="17" t="s">
        <v>81</v>
      </c>
    </row>
    <row r="726" spans="2:65" s="12" customFormat="1" ht="11.25">
      <c r="B726" s="150"/>
      <c r="D726" s="148" t="s">
        <v>188</v>
      </c>
      <c r="E726" s="151" t="s">
        <v>19</v>
      </c>
      <c r="F726" s="152" t="s">
        <v>1087</v>
      </c>
      <c r="H726" s="153">
        <v>154.21</v>
      </c>
      <c r="I726" s="154"/>
      <c r="L726" s="150"/>
      <c r="M726" s="155"/>
      <c r="T726" s="156"/>
      <c r="AT726" s="151" t="s">
        <v>188</v>
      </c>
      <c r="AU726" s="151" t="s">
        <v>81</v>
      </c>
      <c r="AV726" s="12" t="s">
        <v>81</v>
      </c>
      <c r="AW726" s="12" t="s">
        <v>34</v>
      </c>
      <c r="AX726" s="12" t="s">
        <v>79</v>
      </c>
      <c r="AY726" s="151" t="s">
        <v>163</v>
      </c>
    </row>
    <row r="727" spans="2:65" s="1" customFormat="1" ht="24.2" customHeight="1">
      <c r="B727" s="32"/>
      <c r="C727" s="131" t="s">
        <v>1088</v>
      </c>
      <c r="D727" s="131" t="s">
        <v>165</v>
      </c>
      <c r="E727" s="132" t="s">
        <v>1089</v>
      </c>
      <c r="F727" s="133" t="s">
        <v>1090</v>
      </c>
      <c r="G727" s="134" t="s">
        <v>260</v>
      </c>
      <c r="H727" s="135">
        <v>120.63</v>
      </c>
      <c r="I727" s="136"/>
      <c r="J727" s="137">
        <f>ROUND(I727*H727,2)</f>
        <v>0</v>
      </c>
      <c r="K727" s="133" t="s">
        <v>192</v>
      </c>
      <c r="L727" s="32"/>
      <c r="M727" s="138" t="s">
        <v>19</v>
      </c>
      <c r="N727" s="139" t="s">
        <v>43</v>
      </c>
      <c r="P727" s="140">
        <f>O727*H727</f>
        <v>0</v>
      </c>
      <c r="Q727" s="140">
        <v>0.11219999999999999</v>
      </c>
      <c r="R727" s="140">
        <f>Q727*H727</f>
        <v>13.534685999999999</v>
      </c>
      <c r="S727" s="140">
        <v>0</v>
      </c>
      <c r="T727" s="141">
        <f>S727*H727</f>
        <v>0</v>
      </c>
      <c r="AR727" s="142" t="s">
        <v>170</v>
      </c>
      <c r="AT727" s="142" t="s">
        <v>165</v>
      </c>
      <c r="AU727" s="142" t="s">
        <v>81</v>
      </c>
      <c r="AY727" s="17" t="s">
        <v>163</v>
      </c>
      <c r="BE727" s="143">
        <f>IF(N727="základní",J727,0)</f>
        <v>0</v>
      </c>
      <c r="BF727" s="143">
        <f>IF(N727="snížená",J727,0)</f>
        <v>0</v>
      </c>
      <c r="BG727" s="143">
        <f>IF(N727="zákl. přenesená",J727,0)</f>
        <v>0</v>
      </c>
      <c r="BH727" s="143">
        <f>IF(N727="sníž. přenesená",J727,0)</f>
        <v>0</v>
      </c>
      <c r="BI727" s="143">
        <f>IF(N727="nulová",J727,0)</f>
        <v>0</v>
      </c>
      <c r="BJ727" s="17" t="s">
        <v>79</v>
      </c>
      <c r="BK727" s="143">
        <f>ROUND(I727*H727,2)</f>
        <v>0</v>
      </c>
      <c r="BL727" s="17" t="s">
        <v>170</v>
      </c>
      <c r="BM727" s="142" t="s">
        <v>1091</v>
      </c>
    </row>
    <row r="728" spans="2:65" s="1" customFormat="1" ht="29.25">
      <c r="B728" s="32"/>
      <c r="D728" s="148" t="s">
        <v>276</v>
      </c>
      <c r="F728" s="149" t="s">
        <v>1075</v>
      </c>
      <c r="I728" s="146"/>
      <c r="L728" s="32"/>
      <c r="M728" s="147"/>
      <c r="T728" s="53"/>
      <c r="AT728" s="17" t="s">
        <v>276</v>
      </c>
      <c r="AU728" s="17" t="s">
        <v>81</v>
      </c>
    </row>
    <row r="729" spans="2:65" s="12" customFormat="1" ht="11.25">
      <c r="B729" s="150"/>
      <c r="D729" s="148" t="s">
        <v>188</v>
      </c>
      <c r="E729" s="151" t="s">
        <v>19</v>
      </c>
      <c r="F729" s="152" t="s">
        <v>1092</v>
      </c>
      <c r="H729" s="153">
        <v>120.63</v>
      </c>
      <c r="I729" s="154"/>
      <c r="L729" s="150"/>
      <c r="M729" s="155"/>
      <c r="T729" s="156"/>
      <c r="AT729" s="151" t="s">
        <v>188</v>
      </c>
      <c r="AU729" s="151" t="s">
        <v>81</v>
      </c>
      <c r="AV729" s="12" t="s">
        <v>81</v>
      </c>
      <c r="AW729" s="12" t="s">
        <v>34</v>
      </c>
      <c r="AX729" s="12" t="s">
        <v>79</v>
      </c>
      <c r="AY729" s="151" t="s">
        <v>163</v>
      </c>
    </row>
    <row r="730" spans="2:65" s="1" customFormat="1" ht="24.2" customHeight="1">
      <c r="B730" s="32"/>
      <c r="C730" s="131" t="s">
        <v>1093</v>
      </c>
      <c r="D730" s="131" t="s">
        <v>165</v>
      </c>
      <c r="E730" s="132" t="s">
        <v>1094</v>
      </c>
      <c r="F730" s="133" t="s">
        <v>1095</v>
      </c>
      <c r="G730" s="134" t="s">
        <v>260</v>
      </c>
      <c r="H730" s="135">
        <v>3676.7849999999999</v>
      </c>
      <c r="I730" s="136"/>
      <c r="J730" s="137">
        <f>ROUND(I730*H730,2)</f>
        <v>0</v>
      </c>
      <c r="K730" s="133" t="s">
        <v>169</v>
      </c>
      <c r="L730" s="32"/>
      <c r="M730" s="138" t="s">
        <v>19</v>
      </c>
      <c r="N730" s="139" t="s">
        <v>43</v>
      </c>
      <c r="P730" s="140">
        <f>O730*H730</f>
        <v>0</v>
      </c>
      <c r="Q730" s="140">
        <v>1.2999999999999999E-4</v>
      </c>
      <c r="R730" s="140">
        <f>Q730*H730</f>
        <v>0.47798204999999994</v>
      </c>
      <c r="S730" s="140">
        <v>0</v>
      </c>
      <c r="T730" s="141">
        <f>S730*H730</f>
        <v>0</v>
      </c>
      <c r="AR730" s="142" t="s">
        <v>170</v>
      </c>
      <c r="AT730" s="142" t="s">
        <v>165</v>
      </c>
      <c r="AU730" s="142" t="s">
        <v>81</v>
      </c>
      <c r="AY730" s="17" t="s">
        <v>163</v>
      </c>
      <c r="BE730" s="143">
        <f>IF(N730="základní",J730,0)</f>
        <v>0</v>
      </c>
      <c r="BF730" s="143">
        <f>IF(N730="snížená",J730,0)</f>
        <v>0</v>
      </c>
      <c r="BG730" s="143">
        <f>IF(N730="zákl. přenesená",J730,0)</f>
        <v>0</v>
      </c>
      <c r="BH730" s="143">
        <f>IF(N730="sníž. přenesená",J730,0)</f>
        <v>0</v>
      </c>
      <c r="BI730" s="143">
        <f>IF(N730="nulová",J730,0)</f>
        <v>0</v>
      </c>
      <c r="BJ730" s="17" t="s">
        <v>79</v>
      </c>
      <c r="BK730" s="143">
        <f>ROUND(I730*H730,2)</f>
        <v>0</v>
      </c>
      <c r="BL730" s="17" t="s">
        <v>170</v>
      </c>
      <c r="BM730" s="142" t="s">
        <v>1096</v>
      </c>
    </row>
    <row r="731" spans="2:65" s="1" customFormat="1" ht="11.25">
      <c r="B731" s="32"/>
      <c r="D731" s="144" t="s">
        <v>172</v>
      </c>
      <c r="F731" s="145" t="s">
        <v>1097</v>
      </c>
      <c r="I731" s="146"/>
      <c r="L731" s="32"/>
      <c r="M731" s="147"/>
      <c r="T731" s="53"/>
      <c r="AT731" s="17" t="s">
        <v>172</v>
      </c>
      <c r="AU731" s="17" t="s">
        <v>81</v>
      </c>
    </row>
    <row r="732" spans="2:65" s="1" customFormat="1" ht="29.25">
      <c r="B732" s="32"/>
      <c r="D732" s="148" t="s">
        <v>276</v>
      </c>
      <c r="F732" s="149" t="s">
        <v>1098</v>
      </c>
      <c r="I732" s="146"/>
      <c r="L732" s="32"/>
      <c r="M732" s="147"/>
      <c r="T732" s="53"/>
      <c r="AT732" s="17" t="s">
        <v>276</v>
      </c>
      <c r="AU732" s="17" t="s">
        <v>81</v>
      </c>
    </row>
    <row r="733" spans="2:65" s="12" customFormat="1" ht="22.5">
      <c r="B733" s="150"/>
      <c r="D733" s="148" t="s">
        <v>188</v>
      </c>
      <c r="E733" s="151" t="s">
        <v>19</v>
      </c>
      <c r="F733" s="152" t="s">
        <v>1099</v>
      </c>
      <c r="H733" s="153">
        <v>3676.7849999999999</v>
      </c>
      <c r="I733" s="154"/>
      <c r="L733" s="150"/>
      <c r="M733" s="155"/>
      <c r="T733" s="156"/>
      <c r="AT733" s="151" t="s">
        <v>188</v>
      </c>
      <c r="AU733" s="151" t="s">
        <v>81</v>
      </c>
      <c r="AV733" s="12" t="s">
        <v>81</v>
      </c>
      <c r="AW733" s="12" t="s">
        <v>34</v>
      </c>
      <c r="AX733" s="12" t="s">
        <v>79</v>
      </c>
      <c r="AY733" s="151" t="s">
        <v>163</v>
      </c>
    </row>
    <row r="734" spans="2:65" s="1" customFormat="1" ht="24.2" customHeight="1">
      <c r="B734" s="32"/>
      <c r="C734" s="131" t="s">
        <v>1100</v>
      </c>
      <c r="D734" s="131" t="s">
        <v>165</v>
      </c>
      <c r="E734" s="132" t="s">
        <v>1101</v>
      </c>
      <c r="F734" s="133" t="s">
        <v>1102</v>
      </c>
      <c r="G734" s="134" t="s">
        <v>185</v>
      </c>
      <c r="H734" s="135">
        <v>27.94</v>
      </c>
      <c r="I734" s="136"/>
      <c r="J734" s="137">
        <f>ROUND(I734*H734,2)</f>
        <v>0</v>
      </c>
      <c r="K734" s="133" t="s">
        <v>192</v>
      </c>
      <c r="L734" s="32"/>
      <c r="M734" s="138" t="s">
        <v>19</v>
      </c>
      <c r="N734" s="139" t="s">
        <v>43</v>
      </c>
      <c r="P734" s="140">
        <f>O734*H734</f>
        <v>0</v>
      </c>
      <c r="Q734" s="140">
        <v>1.837</v>
      </c>
      <c r="R734" s="140">
        <f>Q734*H734</f>
        <v>51.325780000000002</v>
      </c>
      <c r="S734" s="140">
        <v>0</v>
      </c>
      <c r="T734" s="141">
        <f>S734*H734</f>
        <v>0</v>
      </c>
      <c r="AR734" s="142" t="s">
        <v>170</v>
      </c>
      <c r="AT734" s="142" t="s">
        <v>165</v>
      </c>
      <c r="AU734" s="142" t="s">
        <v>81</v>
      </c>
      <c r="AY734" s="17" t="s">
        <v>163</v>
      </c>
      <c r="BE734" s="143">
        <f>IF(N734="základní",J734,0)</f>
        <v>0</v>
      </c>
      <c r="BF734" s="143">
        <f>IF(N734="snížená",J734,0)</f>
        <v>0</v>
      </c>
      <c r="BG734" s="143">
        <f>IF(N734="zákl. přenesená",J734,0)</f>
        <v>0</v>
      </c>
      <c r="BH734" s="143">
        <f>IF(N734="sníž. přenesená",J734,0)</f>
        <v>0</v>
      </c>
      <c r="BI734" s="143">
        <f>IF(N734="nulová",J734,0)</f>
        <v>0</v>
      </c>
      <c r="BJ734" s="17" t="s">
        <v>79</v>
      </c>
      <c r="BK734" s="143">
        <f>ROUND(I734*H734,2)</f>
        <v>0</v>
      </c>
      <c r="BL734" s="17" t="s">
        <v>170</v>
      </c>
      <c r="BM734" s="142" t="s">
        <v>1103</v>
      </c>
    </row>
    <row r="735" spans="2:65" s="12" customFormat="1" ht="11.25">
      <c r="B735" s="150"/>
      <c r="D735" s="148" t="s">
        <v>188</v>
      </c>
      <c r="E735" s="151" t="s">
        <v>19</v>
      </c>
      <c r="F735" s="152" t="s">
        <v>1104</v>
      </c>
      <c r="H735" s="153">
        <v>27.94</v>
      </c>
      <c r="I735" s="154"/>
      <c r="L735" s="150"/>
      <c r="M735" s="155"/>
      <c r="T735" s="156"/>
      <c r="AT735" s="151" t="s">
        <v>188</v>
      </c>
      <c r="AU735" s="151" t="s">
        <v>81</v>
      </c>
      <c r="AV735" s="12" t="s">
        <v>81</v>
      </c>
      <c r="AW735" s="12" t="s">
        <v>34</v>
      </c>
      <c r="AX735" s="12" t="s">
        <v>79</v>
      </c>
      <c r="AY735" s="151" t="s">
        <v>163</v>
      </c>
    </row>
    <row r="736" spans="2:65" s="11" customFormat="1" ht="22.9" customHeight="1">
      <c r="B736" s="119"/>
      <c r="D736" s="120" t="s">
        <v>71</v>
      </c>
      <c r="E736" s="129" t="s">
        <v>214</v>
      </c>
      <c r="F736" s="129" t="s">
        <v>1105</v>
      </c>
      <c r="I736" s="122"/>
      <c r="J736" s="130">
        <f>BK736</f>
        <v>0</v>
      </c>
      <c r="L736" s="119"/>
      <c r="M736" s="124"/>
      <c r="P736" s="125">
        <f>SUM(P737:P744)</f>
        <v>0</v>
      </c>
      <c r="R736" s="125">
        <f>SUM(R737:R744)</f>
        <v>54.087092799999994</v>
      </c>
      <c r="T736" s="126">
        <f>SUM(T737:T744)</f>
        <v>0</v>
      </c>
      <c r="AR736" s="120" t="s">
        <v>79</v>
      </c>
      <c r="AT736" s="127" t="s">
        <v>71</v>
      </c>
      <c r="AU736" s="127" t="s">
        <v>79</v>
      </c>
      <c r="AY736" s="120" t="s">
        <v>163</v>
      </c>
      <c r="BK736" s="128">
        <f>SUM(BK737:BK744)</f>
        <v>0</v>
      </c>
    </row>
    <row r="737" spans="2:65" s="1" customFormat="1" ht="89.25" customHeight="1">
      <c r="B737" s="32"/>
      <c r="C737" s="131" t="s">
        <v>1106</v>
      </c>
      <c r="D737" s="131" t="s">
        <v>165</v>
      </c>
      <c r="E737" s="132" t="s">
        <v>1107</v>
      </c>
      <c r="F737" s="133" t="s">
        <v>1108</v>
      </c>
      <c r="G737" s="134" t="s">
        <v>185</v>
      </c>
      <c r="H737" s="135">
        <v>1.92</v>
      </c>
      <c r="I737" s="136"/>
      <c r="J737" s="137">
        <f>ROUND(I737*H737,2)</f>
        <v>0</v>
      </c>
      <c r="K737" s="133" t="s">
        <v>169</v>
      </c>
      <c r="L737" s="32"/>
      <c r="M737" s="138" t="s">
        <v>19</v>
      </c>
      <c r="N737" s="139" t="s">
        <v>43</v>
      </c>
      <c r="P737" s="140">
        <f>O737*H737</f>
        <v>0</v>
      </c>
      <c r="Q737" s="140">
        <v>1.6968399999999999</v>
      </c>
      <c r="R737" s="140">
        <f>Q737*H737</f>
        <v>3.2579327999999999</v>
      </c>
      <c r="S737" s="140">
        <v>0</v>
      </c>
      <c r="T737" s="141">
        <f>S737*H737</f>
        <v>0</v>
      </c>
      <c r="AR737" s="142" t="s">
        <v>170</v>
      </c>
      <c r="AT737" s="142" t="s">
        <v>165</v>
      </c>
      <c r="AU737" s="142" t="s">
        <v>81</v>
      </c>
      <c r="AY737" s="17" t="s">
        <v>163</v>
      </c>
      <c r="BE737" s="143">
        <f>IF(N737="základní",J737,0)</f>
        <v>0</v>
      </c>
      <c r="BF737" s="143">
        <f>IF(N737="snížená",J737,0)</f>
        <v>0</v>
      </c>
      <c r="BG737" s="143">
        <f>IF(N737="zákl. přenesená",J737,0)</f>
        <v>0</v>
      </c>
      <c r="BH737" s="143">
        <f>IF(N737="sníž. přenesená",J737,0)</f>
        <v>0</v>
      </c>
      <c r="BI737" s="143">
        <f>IF(N737="nulová",J737,0)</f>
        <v>0</v>
      </c>
      <c r="BJ737" s="17" t="s">
        <v>79</v>
      </c>
      <c r="BK737" s="143">
        <f>ROUND(I737*H737,2)</f>
        <v>0</v>
      </c>
      <c r="BL737" s="17" t="s">
        <v>170</v>
      </c>
      <c r="BM737" s="142" t="s">
        <v>1109</v>
      </c>
    </row>
    <row r="738" spans="2:65" s="1" customFormat="1" ht="11.25">
      <c r="B738" s="32"/>
      <c r="D738" s="144" t="s">
        <v>172</v>
      </c>
      <c r="F738" s="145" t="s">
        <v>1110</v>
      </c>
      <c r="I738" s="146"/>
      <c r="L738" s="32"/>
      <c r="M738" s="147"/>
      <c r="T738" s="53"/>
      <c r="AT738" s="17" t="s">
        <v>172</v>
      </c>
      <c r="AU738" s="17" t="s">
        <v>81</v>
      </c>
    </row>
    <row r="739" spans="2:65" s="1" customFormat="1" ht="97.5">
      <c r="B739" s="32"/>
      <c r="D739" s="148" t="s">
        <v>174</v>
      </c>
      <c r="F739" s="149" t="s">
        <v>1111</v>
      </c>
      <c r="I739" s="146"/>
      <c r="L739" s="32"/>
      <c r="M739" s="147"/>
      <c r="T739" s="53"/>
      <c r="AT739" s="17" t="s">
        <v>174</v>
      </c>
      <c r="AU739" s="17" t="s">
        <v>81</v>
      </c>
    </row>
    <row r="740" spans="2:65" s="1" customFormat="1" ht="37.9" customHeight="1">
      <c r="B740" s="32"/>
      <c r="C740" s="131" t="s">
        <v>1112</v>
      </c>
      <c r="D740" s="131" t="s">
        <v>165</v>
      </c>
      <c r="E740" s="132" t="s">
        <v>1113</v>
      </c>
      <c r="F740" s="133" t="s">
        <v>1114</v>
      </c>
      <c r="G740" s="134" t="s">
        <v>521</v>
      </c>
      <c r="H740" s="135">
        <v>4</v>
      </c>
      <c r="I740" s="136"/>
      <c r="J740" s="137">
        <f>ROUND(I740*H740,2)</f>
        <v>0</v>
      </c>
      <c r="K740" s="133" t="s">
        <v>169</v>
      </c>
      <c r="L740" s="32"/>
      <c r="M740" s="138" t="s">
        <v>19</v>
      </c>
      <c r="N740" s="139" t="s">
        <v>43</v>
      </c>
      <c r="P740" s="140">
        <f>O740*H740</f>
        <v>0</v>
      </c>
      <c r="Q740" s="140">
        <v>9.7472899999999996</v>
      </c>
      <c r="R740" s="140">
        <f>Q740*H740</f>
        <v>38.989159999999998</v>
      </c>
      <c r="S740" s="140">
        <v>0</v>
      </c>
      <c r="T740" s="141">
        <f>S740*H740</f>
        <v>0</v>
      </c>
      <c r="AR740" s="142" t="s">
        <v>170</v>
      </c>
      <c r="AT740" s="142" t="s">
        <v>165</v>
      </c>
      <c r="AU740" s="142" t="s">
        <v>81</v>
      </c>
      <c r="AY740" s="17" t="s">
        <v>163</v>
      </c>
      <c r="BE740" s="143">
        <f>IF(N740="základní",J740,0)</f>
        <v>0</v>
      </c>
      <c r="BF740" s="143">
        <f>IF(N740="snížená",J740,0)</f>
        <v>0</v>
      </c>
      <c r="BG740" s="143">
        <f>IF(N740="zákl. přenesená",J740,0)</f>
        <v>0</v>
      </c>
      <c r="BH740" s="143">
        <f>IF(N740="sníž. přenesená",J740,0)</f>
        <v>0</v>
      </c>
      <c r="BI740" s="143">
        <f>IF(N740="nulová",J740,0)</f>
        <v>0</v>
      </c>
      <c r="BJ740" s="17" t="s">
        <v>79</v>
      </c>
      <c r="BK740" s="143">
        <f>ROUND(I740*H740,2)</f>
        <v>0</v>
      </c>
      <c r="BL740" s="17" t="s">
        <v>170</v>
      </c>
      <c r="BM740" s="142" t="s">
        <v>1115</v>
      </c>
    </row>
    <row r="741" spans="2:65" s="1" customFormat="1" ht="11.25">
      <c r="B741" s="32"/>
      <c r="D741" s="144" t="s">
        <v>172</v>
      </c>
      <c r="F741" s="145" t="s">
        <v>1116</v>
      </c>
      <c r="I741" s="146"/>
      <c r="L741" s="32"/>
      <c r="M741" s="147"/>
      <c r="T741" s="53"/>
      <c r="AT741" s="17" t="s">
        <v>172</v>
      </c>
      <c r="AU741" s="17" t="s">
        <v>81</v>
      </c>
    </row>
    <row r="742" spans="2:65" s="1" customFormat="1" ht="195">
      <c r="B742" s="32"/>
      <c r="D742" s="148" t="s">
        <v>174</v>
      </c>
      <c r="F742" s="149" t="s">
        <v>1117</v>
      </c>
      <c r="I742" s="146"/>
      <c r="L742" s="32"/>
      <c r="M742" s="147"/>
      <c r="T742" s="53"/>
      <c r="AT742" s="17" t="s">
        <v>174</v>
      </c>
      <c r="AU742" s="17" t="s">
        <v>81</v>
      </c>
    </row>
    <row r="743" spans="2:65" s="1" customFormat="1" ht="16.5" customHeight="1">
      <c r="B743" s="32"/>
      <c r="C743" s="164" t="s">
        <v>1118</v>
      </c>
      <c r="D743" s="164" t="s">
        <v>271</v>
      </c>
      <c r="E743" s="165" t="s">
        <v>1119</v>
      </c>
      <c r="F743" s="166" t="s">
        <v>1120</v>
      </c>
      <c r="G743" s="167" t="s">
        <v>521</v>
      </c>
      <c r="H743" s="168">
        <v>32</v>
      </c>
      <c r="I743" s="169"/>
      <c r="J743" s="170">
        <f>ROUND(I743*H743,2)</f>
        <v>0</v>
      </c>
      <c r="K743" s="166" t="s">
        <v>169</v>
      </c>
      <c r="L743" s="171"/>
      <c r="M743" s="172" t="s">
        <v>19</v>
      </c>
      <c r="N743" s="173" t="s">
        <v>43</v>
      </c>
      <c r="P743" s="140">
        <f>O743*H743</f>
        <v>0</v>
      </c>
      <c r="Q743" s="140">
        <v>0.37</v>
      </c>
      <c r="R743" s="140">
        <f>Q743*H743</f>
        <v>11.84</v>
      </c>
      <c r="S743" s="140">
        <v>0</v>
      </c>
      <c r="T743" s="141">
        <f>S743*H743</f>
        <v>0</v>
      </c>
      <c r="AR743" s="142" t="s">
        <v>214</v>
      </c>
      <c r="AT743" s="142" t="s">
        <v>271</v>
      </c>
      <c r="AU743" s="142" t="s">
        <v>81</v>
      </c>
      <c r="AY743" s="17" t="s">
        <v>163</v>
      </c>
      <c r="BE743" s="143">
        <f>IF(N743="základní",J743,0)</f>
        <v>0</v>
      </c>
      <c r="BF743" s="143">
        <f>IF(N743="snížená",J743,0)</f>
        <v>0</v>
      </c>
      <c r="BG743" s="143">
        <f>IF(N743="zákl. přenesená",J743,0)</f>
        <v>0</v>
      </c>
      <c r="BH743" s="143">
        <f>IF(N743="sníž. přenesená",J743,0)</f>
        <v>0</v>
      </c>
      <c r="BI743" s="143">
        <f>IF(N743="nulová",J743,0)</f>
        <v>0</v>
      </c>
      <c r="BJ743" s="17" t="s">
        <v>79</v>
      </c>
      <c r="BK743" s="143">
        <f>ROUND(I743*H743,2)</f>
        <v>0</v>
      </c>
      <c r="BL743" s="17" t="s">
        <v>170</v>
      </c>
      <c r="BM743" s="142" t="s">
        <v>1121</v>
      </c>
    </row>
    <row r="744" spans="2:65" s="12" customFormat="1" ht="11.25">
      <c r="B744" s="150"/>
      <c r="D744" s="148" t="s">
        <v>188</v>
      </c>
      <c r="F744" s="152" t="s">
        <v>1122</v>
      </c>
      <c r="H744" s="153">
        <v>32</v>
      </c>
      <c r="I744" s="154"/>
      <c r="L744" s="150"/>
      <c r="M744" s="155"/>
      <c r="T744" s="156"/>
      <c r="AT744" s="151" t="s">
        <v>188</v>
      </c>
      <c r="AU744" s="151" t="s">
        <v>81</v>
      </c>
      <c r="AV744" s="12" t="s">
        <v>81</v>
      </c>
      <c r="AW744" s="12" t="s">
        <v>4</v>
      </c>
      <c r="AX744" s="12" t="s">
        <v>79</v>
      </c>
      <c r="AY744" s="151" t="s">
        <v>163</v>
      </c>
    </row>
    <row r="745" spans="2:65" s="11" customFormat="1" ht="22.9" customHeight="1">
      <c r="B745" s="119"/>
      <c r="D745" s="120" t="s">
        <v>71</v>
      </c>
      <c r="E745" s="129" t="s">
        <v>220</v>
      </c>
      <c r="F745" s="129" t="s">
        <v>1123</v>
      </c>
      <c r="I745" s="122"/>
      <c r="J745" s="130">
        <f>BK745</f>
        <v>0</v>
      </c>
      <c r="L745" s="119"/>
      <c r="M745" s="124"/>
      <c r="P745" s="125">
        <f>SUM(P746:P859)</f>
        <v>0</v>
      </c>
      <c r="R745" s="125">
        <f>SUM(R746:R859)</f>
        <v>7.9018693400000011</v>
      </c>
      <c r="T745" s="126">
        <f>SUM(T746:T859)</f>
        <v>0</v>
      </c>
      <c r="AR745" s="120" t="s">
        <v>79</v>
      </c>
      <c r="AT745" s="127" t="s">
        <v>71</v>
      </c>
      <c r="AU745" s="127" t="s">
        <v>79</v>
      </c>
      <c r="AY745" s="120" t="s">
        <v>163</v>
      </c>
      <c r="BK745" s="128">
        <f>SUM(BK746:BK859)</f>
        <v>0</v>
      </c>
    </row>
    <row r="746" spans="2:65" s="1" customFormat="1" ht="49.15" customHeight="1">
      <c r="B746" s="32"/>
      <c r="C746" s="131" t="s">
        <v>1124</v>
      </c>
      <c r="D746" s="131" t="s">
        <v>165</v>
      </c>
      <c r="E746" s="132" t="s">
        <v>1125</v>
      </c>
      <c r="F746" s="133" t="s">
        <v>1126</v>
      </c>
      <c r="G746" s="134" t="s">
        <v>260</v>
      </c>
      <c r="H746" s="135">
        <v>861.64</v>
      </c>
      <c r="I746" s="136"/>
      <c r="J746" s="137">
        <f>ROUND(I746*H746,2)</f>
        <v>0</v>
      </c>
      <c r="K746" s="133" t="s">
        <v>169</v>
      </c>
      <c r="L746" s="32"/>
      <c r="M746" s="138" t="s">
        <v>19</v>
      </c>
      <c r="N746" s="139" t="s">
        <v>43</v>
      </c>
      <c r="P746" s="140">
        <f>O746*H746</f>
        <v>0</v>
      </c>
      <c r="Q746" s="140">
        <v>0</v>
      </c>
      <c r="R746" s="140">
        <f>Q746*H746</f>
        <v>0</v>
      </c>
      <c r="S746" s="140">
        <v>0</v>
      </c>
      <c r="T746" s="141">
        <f>S746*H746</f>
        <v>0</v>
      </c>
      <c r="AR746" s="142" t="s">
        <v>170</v>
      </c>
      <c r="AT746" s="142" t="s">
        <v>165</v>
      </c>
      <c r="AU746" s="142" t="s">
        <v>81</v>
      </c>
      <c r="AY746" s="17" t="s">
        <v>163</v>
      </c>
      <c r="BE746" s="143">
        <f>IF(N746="základní",J746,0)</f>
        <v>0</v>
      </c>
      <c r="BF746" s="143">
        <f>IF(N746="snížená",J746,0)</f>
        <v>0</v>
      </c>
      <c r="BG746" s="143">
        <f>IF(N746="zákl. přenesená",J746,0)</f>
        <v>0</v>
      </c>
      <c r="BH746" s="143">
        <f>IF(N746="sníž. přenesená",J746,0)</f>
        <v>0</v>
      </c>
      <c r="BI746" s="143">
        <f>IF(N746="nulová",J746,0)</f>
        <v>0</v>
      </c>
      <c r="BJ746" s="17" t="s">
        <v>79</v>
      </c>
      <c r="BK746" s="143">
        <f>ROUND(I746*H746,2)</f>
        <v>0</v>
      </c>
      <c r="BL746" s="17" t="s">
        <v>170</v>
      </c>
      <c r="BM746" s="142" t="s">
        <v>1127</v>
      </c>
    </row>
    <row r="747" spans="2:65" s="1" customFormat="1" ht="11.25">
      <c r="B747" s="32"/>
      <c r="D747" s="144" t="s">
        <v>172</v>
      </c>
      <c r="F747" s="145" t="s">
        <v>1128</v>
      </c>
      <c r="I747" s="146"/>
      <c r="L747" s="32"/>
      <c r="M747" s="147"/>
      <c r="T747" s="53"/>
      <c r="AT747" s="17" t="s">
        <v>172</v>
      </c>
      <c r="AU747" s="17" t="s">
        <v>81</v>
      </c>
    </row>
    <row r="748" spans="2:65" s="1" customFormat="1" ht="78">
      <c r="B748" s="32"/>
      <c r="D748" s="148" t="s">
        <v>174</v>
      </c>
      <c r="F748" s="149" t="s">
        <v>1129</v>
      </c>
      <c r="I748" s="146"/>
      <c r="L748" s="32"/>
      <c r="M748" s="147"/>
      <c r="T748" s="53"/>
      <c r="AT748" s="17" t="s">
        <v>174</v>
      </c>
      <c r="AU748" s="17" t="s">
        <v>81</v>
      </c>
    </row>
    <row r="749" spans="2:65" s="12" customFormat="1" ht="11.25">
      <c r="B749" s="150"/>
      <c r="D749" s="148" t="s">
        <v>188</v>
      </c>
      <c r="E749" s="151" t="s">
        <v>19</v>
      </c>
      <c r="F749" s="152" t="s">
        <v>1130</v>
      </c>
      <c r="H749" s="153">
        <v>861.64</v>
      </c>
      <c r="I749" s="154"/>
      <c r="L749" s="150"/>
      <c r="M749" s="155"/>
      <c r="T749" s="156"/>
      <c r="AT749" s="151" t="s">
        <v>188</v>
      </c>
      <c r="AU749" s="151" t="s">
        <v>81</v>
      </c>
      <c r="AV749" s="12" t="s">
        <v>81</v>
      </c>
      <c r="AW749" s="12" t="s">
        <v>34</v>
      </c>
      <c r="AX749" s="12" t="s">
        <v>79</v>
      </c>
      <c r="AY749" s="151" t="s">
        <v>163</v>
      </c>
    </row>
    <row r="750" spans="2:65" s="1" customFormat="1" ht="49.15" customHeight="1">
      <c r="B750" s="32"/>
      <c r="C750" s="131" t="s">
        <v>1131</v>
      </c>
      <c r="D750" s="131" t="s">
        <v>165</v>
      </c>
      <c r="E750" s="132" t="s">
        <v>1132</v>
      </c>
      <c r="F750" s="133" t="s">
        <v>1133</v>
      </c>
      <c r="G750" s="134" t="s">
        <v>260</v>
      </c>
      <c r="H750" s="135">
        <v>1659.739</v>
      </c>
      <c r="I750" s="136"/>
      <c r="J750" s="137">
        <f>ROUND(I750*H750,2)</f>
        <v>0</v>
      </c>
      <c r="K750" s="133" t="s">
        <v>169</v>
      </c>
      <c r="L750" s="32"/>
      <c r="M750" s="138" t="s">
        <v>19</v>
      </c>
      <c r="N750" s="139" t="s">
        <v>43</v>
      </c>
      <c r="P750" s="140">
        <f>O750*H750</f>
        <v>0</v>
      </c>
      <c r="Q750" s="140">
        <v>0</v>
      </c>
      <c r="R750" s="140">
        <f>Q750*H750</f>
        <v>0</v>
      </c>
      <c r="S750" s="140">
        <v>0</v>
      </c>
      <c r="T750" s="141">
        <f>S750*H750</f>
        <v>0</v>
      </c>
      <c r="AR750" s="142" t="s">
        <v>170</v>
      </c>
      <c r="AT750" s="142" t="s">
        <v>165</v>
      </c>
      <c r="AU750" s="142" t="s">
        <v>81</v>
      </c>
      <c r="AY750" s="17" t="s">
        <v>163</v>
      </c>
      <c r="BE750" s="143">
        <f>IF(N750="základní",J750,0)</f>
        <v>0</v>
      </c>
      <c r="BF750" s="143">
        <f>IF(N750="snížená",J750,0)</f>
        <v>0</v>
      </c>
      <c r="BG750" s="143">
        <f>IF(N750="zákl. přenesená",J750,0)</f>
        <v>0</v>
      </c>
      <c r="BH750" s="143">
        <f>IF(N750="sníž. přenesená",J750,0)</f>
        <v>0</v>
      </c>
      <c r="BI750" s="143">
        <f>IF(N750="nulová",J750,0)</f>
        <v>0</v>
      </c>
      <c r="BJ750" s="17" t="s">
        <v>79</v>
      </c>
      <c r="BK750" s="143">
        <f>ROUND(I750*H750,2)</f>
        <v>0</v>
      </c>
      <c r="BL750" s="17" t="s">
        <v>170</v>
      </c>
      <c r="BM750" s="142" t="s">
        <v>1134</v>
      </c>
    </row>
    <row r="751" spans="2:65" s="1" customFormat="1" ht="11.25">
      <c r="B751" s="32"/>
      <c r="D751" s="144" t="s">
        <v>172</v>
      </c>
      <c r="F751" s="145" t="s">
        <v>1135</v>
      </c>
      <c r="I751" s="146"/>
      <c r="L751" s="32"/>
      <c r="M751" s="147"/>
      <c r="T751" s="53"/>
      <c r="AT751" s="17" t="s">
        <v>172</v>
      </c>
      <c r="AU751" s="17" t="s">
        <v>81</v>
      </c>
    </row>
    <row r="752" spans="2:65" s="1" customFormat="1" ht="78">
      <c r="B752" s="32"/>
      <c r="D752" s="148" t="s">
        <v>174</v>
      </c>
      <c r="F752" s="149" t="s">
        <v>1129</v>
      </c>
      <c r="I752" s="146"/>
      <c r="L752" s="32"/>
      <c r="M752" s="147"/>
      <c r="T752" s="53"/>
      <c r="AT752" s="17" t="s">
        <v>174</v>
      </c>
      <c r="AU752" s="17" t="s">
        <v>81</v>
      </c>
    </row>
    <row r="753" spans="2:65" s="12" customFormat="1" ht="11.25">
      <c r="B753" s="150"/>
      <c r="D753" s="148" t="s">
        <v>188</v>
      </c>
      <c r="E753" s="151" t="s">
        <v>19</v>
      </c>
      <c r="F753" s="152" t="s">
        <v>1136</v>
      </c>
      <c r="H753" s="153">
        <v>1659.739</v>
      </c>
      <c r="I753" s="154"/>
      <c r="L753" s="150"/>
      <c r="M753" s="155"/>
      <c r="T753" s="156"/>
      <c r="AT753" s="151" t="s">
        <v>188</v>
      </c>
      <c r="AU753" s="151" t="s">
        <v>81</v>
      </c>
      <c r="AV753" s="12" t="s">
        <v>81</v>
      </c>
      <c r="AW753" s="12" t="s">
        <v>34</v>
      </c>
      <c r="AX753" s="12" t="s">
        <v>79</v>
      </c>
      <c r="AY753" s="151" t="s">
        <v>163</v>
      </c>
    </row>
    <row r="754" spans="2:65" s="1" customFormat="1" ht="49.15" customHeight="1">
      <c r="B754" s="32"/>
      <c r="C754" s="131" t="s">
        <v>1137</v>
      </c>
      <c r="D754" s="131" t="s">
        <v>165</v>
      </c>
      <c r="E754" s="132" t="s">
        <v>1138</v>
      </c>
      <c r="F754" s="133" t="s">
        <v>1139</v>
      </c>
      <c r="G754" s="134" t="s">
        <v>260</v>
      </c>
      <c r="H754" s="135">
        <v>25849.200000000001</v>
      </c>
      <c r="I754" s="136"/>
      <c r="J754" s="137">
        <f>ROUND(I754*H754,2)</f>
        <v>0</v>
      </c>
      <c r="K754" s="133" t="s">
        <v>169</v>
      </c>
      <c r="L754" s="32"/>
      <c r="M754" s="138" t="s">
        <v>19</v>
      </c>
      <c r="N754" s="139" t="s">
        <v>43</v>
      </c>
      <c r="P754" s="140">
        <f>O754*H754</f>
        <v>0</v>
      </c>
      <c r="Q754" s="140">
        <v>0</v>
      </c>
      <c r="R754" s="140">
        <f>Q754*H754</f>
        <v>0</v>
      </c>
      <c r="S754" s="140">
        <v>0</v>
      </c>
      <c r="T754" s="141">
        <f>S754*H754</f>
        <v>0</v>
      </c>
      <c r="AR754" s="142" t="s">
        <v>170</v>
      </c>
      <c r="AT754" s="142" t="s">
        <v>165</v>
      </c>
      <c r="AU754" s="142" t="s">
        <v>81</v>
      </c>
      <c r="AY754" s="17" t="s">
        <v>163</v>
      </c>
      <c r="BE754" s="143">
        <f>IF(N754="základní",J754,0)</f>
        <v>0</v>
      </c>
      <c r="BF754" s="143">
        <f>IF(N754="snížená",J754,0)</f>
        <v>0</v>
      </c>
      <c r="BG754" s="143">
        <f>IF(N754="zákl. přenesená",J754,0)</f>
        <v>0</v>
      </c>
      <c r="BH754" s="143">
        <f>IF(N754="sníž. přenesená",J754,0)</f>
        <v>0</v>
      </c>
      <c r="BI754" s="143">
        <f>IF(N754="nulová",J754,0)</f>
        <v>0</v>
      </c>
      <c r="BJ754" s="17" t="s">
        <v>79</v>
      </c>
      <c r="BK754" s="143">
        <f>ROUND(I754*H754,2)</f>
        <v>0</v>
      </c>
      <c r="BL754" s="17" t="s">
        <v>170</v>
      </c>
      <c r="BM754" s="142" t="s">
        <v>1140</v>
      </c>
    </row>
    <row r="755" spans="2:65" s="1" customFormat="1" ht="11.25">
      <c r="B755" s="32"/>
      <c r="D755" s="144" t="s">
        <v>172</v>
      </c>
      <c r="F755" s="145" t="s">
        <v>1141</v>
      </c>
      <c r="I755" s="146"/>
      <c r="L755" s="32"/>
      <c r="M755" s="147"/>
      <c r="T755" s="53"/>
      <c r="AT755" s="17" t="s">
        <v>172</v>
      </c>
      <c r="AU755" s="17" t="s">
        <v>81</v>
      </c>
    </row>
    <row r="756" spans="2:65" s="1" customFormat="1" ht="78">
      <c r="B756" s="32"/>
      <c r="D756" s="148" t="s">
        <v>174</v>
      </c>
      <c r="F756" s="149" t="s">
        <v>1129</v>
      </c>
      <c r="I756" s="146"/>
      <c r="L756" s="32"/>
      <c r="M756" s="147"/>
      <c r="T756" s="53"/>
      <c r="AT756" s="17" t="s">
        <v>174</v>
      </c>
      <c r="AU756" s="17" t="s">
        <v>81</v>
      </c>
    </row>
    <row r="757" spans="2:65" s="12" customFormat="1" ht="11.25">
      <c r="B757" s="150"/>
      <c r="D757" s="148" t="s">
        <v>188</v>
      </c>
      <c r="E757" s="151" t="s">
        <v>19</v>
      </c>
      <c r="F757" s="152" t="s">
        <v>1142</v>
      </c>
      <c r="H757" s="153">
        <v>25849.200000000001</v>
      </c>
      <c r="I757" s="154"/>
      <c r="L757" s="150"/>
      <c r="M757" s="155"/>
      <c r="T757" s="156"/>
      <c r="AT757" s="151" t="s">
        <v>188</v>
      </c>
      <c r="AU757" s="151" t="s">
        <v>81</v>
      </c>
      <c r="AV757" s="12" t="s">
        <v>81</v>
      </c>
      <c r="AW757" s="12" t="s">
        <v>34</v>
      </c>
      <c r="AX757" s="12" t="s">
        <v>79</v>
      </c>
      <c r="AY757" s="151" t="s">
        <v>163</v>
      </c>
    </row>
    <row r="758" spans="2:65" s="1" customFormat="1" ht="49.15" customHeight="1">
      <c r="B758" s="32"/>
      <c r="C758" s="131" t="s">
        <v>1143</v>
      </c>
      <c r="D758" s="131" t="s">
        <v>165</v>
      </c>
      <c r="E758" s="132" t="s">
        <v>1144</v>
      </c>
      <c r="F758" s="133" t="s">
        <v>1145</v>
      </c>
      <c r="G758" s="134" t="s">
        <v>260</v>
      </c>
      <c r="H758" s="135">
        <v>49792.17</v>
      </c>
      <c r="I758" s="136"/>
      <c r="J758" s="137">
        <f>ROUND(I758*H758,2)</f>
        <v>0</v>
      </c>
      <c r="K758" s="133" t="s">
        <v>169</v>
      </c>
      <c r="L758" s="32"/>
      <c r="M758" s="138" t="s">
        <v>19</v>
      </c>
      <c r="N758" s="139" t="s">
        <v>43</v>
      </c>
      <c r="P758" s="140">
        <f>O758*H758</f>
        <v>0</v>
      </c>
      <c r="Q758" s="140">
        <v>0</v>
      </c>
      <c r="R758" s="140">
        <f>Q758*H758</f>
        <v>0</v>
      </c>
      <c r="S758" s="140">
        <v>0</v>
      </c>
      <c r="T758" s="141">
        <f>S758*H758</f>
        <v>0</v>
      </c>
      <c r="AR758" s="142" t="s">
        <v>170</v>
      </c>
      <c r="AT758" s="142" t="s">
        <v>165</v>
      </c>
      <c r="AU758" s="142" t="s">
        <v>81</v>
      </c>
      <c r="AY758" s="17" t="s">
        <v>163</v>
      </c>
      <c r="BE758" s="143">
        <f>IF(N758="základní",J758,0)</f>
        <v>0</v>
      </c>
      <c r="BF758" s="143">
        <f>IF(N758="snížená",J758,0)</f>
        <v>0</v>
      </c>
      <c r="BG758" s="143">
        <f>IF(N758="zákl. přenesená",J758,0)</f>
        <v>0</v>
      </c>
      <c r="BH758" s="143">
        <f>IF(N758="sníž. přenesená",J758,0)</f>
        <v>0</v>
      </c>
      <c r="BI758" s="143">
        <f>IF(N758="nulová",J758,0)</f>
        <v>0</v>
      </c>
      <c r="BJ758" s="17" t="s">
        <v>79</v>
      </c>
      <c r="BK758" s="143">
        <f>ROUND(I758*H758,2)</f>
        <v>0</v>
      </c>
      <c r="BL758" s="17" t="s">
        <v>170</v>
      </c>
      <c r="BM758" s="142" t="s">
        <v>1146</v>
      </c>
    </row>
    <row r="759" spans="2:65" s="1" customFormat="1" ht="11.25">
      <c r="B759" s="32"/>
      <c r="D759" s="144" t="s">
        <v>172</v>
      </c>
      <c r="F759" s="145" t="s">
        <v>1147</v>
      </c>
      <c r="I759" s="146"/>
      <c r="L759" s="32"/>
      <c r="M759" s="147"/>
      <c r="T759" s="53"/>
      <c r="AT759" s="17" t="s">
        <v>172</v>
      </c>
      <c r="AU759" s="17" t="s">
        <v>81</v>
      </c>
    </row>
    <row r="760" spans="2:65" s="1" customFormat="1" ht="78">
      <c r="B760" s="32"/>
      <c r="D760" s="148" t="s">
        <v>174</v>
      </c>
      <c r="F760" s="149" t="s">
        <v>1129</v>
      </c>
      <c r="I760" s="146"/>
      <c r="L760" s="32"/>
      <c r="M760" s="147"/>
      <c r="T760" s="53"/>
      <c r="AT760" s="17" t="s">
        <v>174</v>
      </c>
      <c r="AU760" s="17" t="s">
        <v>81</v>
      </c>
    </row>
    <row r="761" spans="2:65" s="12" customFormat="1" ht="11.25">
      <c r="B761" s="150"/>
      <c r="D761" s="148" t="s">
        <v>188</v>
      </c>
      <c r="E761" s="151" t="s">
        <v>19</v>
      </c>
      <c r="F761" s="152" t="s">
        <v>1148</v>
      </c>
      <c r="H761" s="153">
        <v>49792.17</v>
      </c>
      <c r="I761" s="154"/>
      <c r="L761" s="150"/>
      <c r="M761" s="155"/>
      <c r="T761" s="156"/>
      <c r="AT761" s="151" t="s">
        <v>188</v>
      </c>
      <c r="AU761" s="151" t="s">
        <v>81</v>
      </c>
      <c r="AV761" s="12" t="s">
        <v>81</v>
      </c>
      <c r="AW761" s="12" t="s">
        <v>34</v>
      </c>
      <c r="AX761" s="12" t="s">
        <v>79</v>
      </c>
      <c r="AY761" s="151" t="s">
        <v>163</v>
      </c>
    </row>
    <row r="762" spans="2:65" s="1" customFormat="1" ht="49.15" customHeight="1">
      <c r="B762" s="32"/>
      <c r="C762" s="131" t="s">
        <v>1149</v>
      </c>
      <c r="D762" s="131" t="s">
        <v>165</v>
      </c>
      <c r="E762" s="132" t="s">
        <v>1150</v>
      </c>
      <c r="F762" s="133" t="s">
        <v>1151</v>
      </c>
      <c r="G762" s="134" t="s">
        <v>260</v>
      </c>
      <c r="H762" s="135">
        <v>861.64</v>
      </c>
      <c r="I762" s="136"/>
      <c r="J762" s="137">
        <f>ROUND(I762*H762,2)</f>
        <v>0</v>
      </c>
      <c r="K762" s="133" t="s">
        <v>169</v>
      </c>
      <c r="L762" s="32"/>
      <c r="M762" s="138" t="s">
        <v>19</v>
      </c>
      <c r="N762" s="139" t="s">
        <v>43</v>
      </c>
      <c r="P762" s="140">
        <f>O762*H762</f>
        <v>0</v>
      </c>
      <c r="Q762" s="140">
        <v>0</v>
      </c>
      <c r="R762" s="140">
        <f>Q762*H762</f>
        <v>0</v>
      </c>
      <c r="S762" s="140">
        <v>0</v>
      </c>
      <c r="T762" s="141">
        <f>S762*H762</f>
        <v>0</v>
      </c>
      <c r="AR762" s="142" t="s">
        <v>170</v>
      </c>
      <c r="AT762" s="142" t="s">
        <v>165</v>
      </c>
      <c r="AU762" s="142" t="s">
        <v>81</v>
      </c>
      <c r="AY762" s="17" t="s">
        <v>163</v>
      </c>
      <c r="BE762" s="143">
        <f>IF(N762="základní",J762,0)</f>
        <v>0</v>
      </c>
      <c r="BF762" s="143">
        <f>IF(N762="snížená",J762,0)</f>
        <v>0</v>
      </c>
      <c r="BG762" s="143">
        <f>IF(N762="zákl. přenesená",J762,0)</f>
        <v>0</v>
      </c>
      <c r="BH762" s="143">
        <f>IF(N762="sníž. přenesená",J762,0)</f>
        <v>0</v>
      </c>
      <c r="BI762" s="143">
        <f>IF(N762="nulová",J762,0)</f>
        <v>0</v>
      </c>
      <c r="BJ762" s="17" t="s">
        <v>79</v>
      </c>
      <c r="BK762" s="143">
        <f>ROUND(I762*H762,2)</f>
        <v>0</v>
      </c>
      <c r="BL762" s="17" t="s">
        <v>170</v>
      </c>
      <c r="BM762" s="142" t="s">
        <v>1152</v>
      </c>
    </row>
    <row r="763" spans="2:65" s="1" customFormat="1" ht="11.25">
      <c r="B763" s="32"/>
      <c r="D763" s="144" t="s">
        <v>172</v>
      </c>
      <c r="F763" s="145" t="s">
        <v>1153</v>
      </c>
      <c r="I763" s="146"/>
      <c r="L763" s="32"/>
      <c r="M763" s="147"/>
      <c r="T763" s="53"/>
      <c r="AT763" s="17" t="s">
        <v>172</v>
      </c>
      <c r="AU763" s="17" t="s">
        <v>81</v>
      </c>
    </row>
    <row r="764" spans="2:65" s="1" customFormat="1" ht="39">
      <c r="B764" s="32"/>
      <c r="D764" s="148" t="s">
        <v>174</v>
      </c>
      <c r="F764" s="149" t="s">
        <v>1154</v>
      </c>
      <c r="I764" s="146"/>
      <c r="L764" s="32"/>
      <c r="M764" s="147"/>
      <c r="T764" s="53"/>
      <c r="AT764" s="17" t="s">
        <v>174</v>
      </c>
      <c r="AU764" s="17" t="s">
        <v>81</v>
      </c>
    </row>
    <row r="765" spans="2:65" s="1" customFormat="1" ht="49.15" customHeight="1">
      <c r="B765" s="32"/>
      <c r="C765" s="131" t="s">
        <v>1155</v>
      </c>
      <c r="D765" s="131" t="s">
        <v>165</v>
      </c>
      <c r="E765" s="132" t="s">
        <v>1156</v>
      </c>
      <c r="F765" s="133" t="s">
        <v>1157</v>
      </c>
      <c r="G765" s="134" t="s">
        <v>260</v>
      </c>
      <c r="H765" s="135">
        <v>1659.739</v>
      </c>
      <c r="I765" s="136"/>
      <c r="J765" s="137">
        <f>ROUND(I765*H765,2)</f>
        <v>0</v>
      </c>
      <c r="K765" s="133" t="s">
        <v>169</v>
      </c>
      <c r="L765" s="32"/>
      <c r="M765" s="138" t="s">
        <v>19</v>
      </c>
      <c r="N765" s="139" t="s">
        <v>43</v>
      </c>
      <c r="P765" s="140">
        <f>O765*H765</f>
        <v>0</v>
      </c>
      <c r="Q765" s="140">
        <v>0</v>
      </c>
      <c r="R765" s="140">
        <f>Q765*H765</f>
        <v>0</v>
      </c>
      <c r="S765" s="140">
        <v>0</v>
      </c>
      <c r="T765" s="141">
        <f>S765*H765</f>
        <v>0</v>
      </c>
      <c r="AR765" s="142" t="s">
        <v>170</v>
      </c>
      <c r="AT765" s="142" t="s">
        <v>165</v>
      </c>
      <c r="AU765" s="142" t="s">
        <v>81</v>
      </c>
      <c r="AY765" s="17" t="s">
        <v>163</v>
      </c>
      <c r="BE765" s="143">
        <f>IF(N765="základní",J765,0)</f>
        <v>0</v>
      </c>
      <c r="BF765" s="143">
        <f>IF(N765="snížená",J765,0)</f>
        <v>0</v>
      </c>
      <c r="BG765" s="143">
        <f>IF(N765="zákl. přenesená",J765,0)</f>
        <v>0</v>
      </c>
      <c r="BH765" s="143">
        <f>IF(N765="sníž. přenesená",J765,0)</f>
        <v>0</v>
      </c>
      <c r="BI765" s="143">
        <f>IF(N765="nulová",J765,0)</f>
        <v>0</v>
      </c>
      <c r="BJ765" s="17" t="s">
        <v>79</v>
      </c>
      <c r="BK765" s="143">
        <f>ROUND(I765*H765,2)</f>
        <v>0</v>
      </c>
      <c r="BL765" s="17" t="s">
        <v>170</v>
      </c>
      <c r="BM765" s="142" t="s">
        <v>1158</v>
      </c>
    </row>
    <row r="766" spans="2:65" s="1" customFormat="1" ht="11.25">
      <c r="B766" s="32"/>
      <c r="D766" s="144" t="s">
        <v>172</v>
      </c>
      <c r="F766" s="145" t="s">
        <v>1159</v>
      </c>
      <c r="I766" s="146"/>
      <c r="L766" s="32"/>
      <c r="M766" s="147"/>
      <c r="T766" s="53"/>
      <c r="AT766" s="17" t="s">
        <v>172</v>
      </c>
      <c r="AU766" s="17" t="s">
        <v>81</v>
      </c>
    </row>
    <row r="767" spans="2:65" s="1" customFormat="1" ht="39">
      <c r="B767" s="32"/>
      <c r="D767" s="148" t="s">
        <v>174</v>
      </c>
      <c r="F767" s="149" t="s">
        <v>1154</v>
      </c>
      <c r="I767" s="146"/>
      <c r="L767" s="32"/>
      <c r="M767" s="147"/>
      <c r="T767" s="53"/>
      <c r="AT767" s="17" t="s">
        <v>174</v>
      </c>
      <c r="AU767" s="17" t="s">
        <v>81</v>
      </c>
    </row>
    <row r="768" spans="2:65" s="1" customFormat="1" ht="37.9" customHeight="1">
      <c r="B768" s="32"/>
      <c r="C768" s="131" t="s">
        <v>1160</v>
      </c>
      <c r="D768" s="131" t="s">
        <v>165</v>
      </c>
      <c r="E768" s="132" t="s">
        <v>1161</v>
      </c>
      <c r="F768" s="133" t="s">
        <v>1162</v>
      </c>
      <c r="G768" s="134" t="s">
        <v>185</v>
      </c>
      <c r="H768" s="135">
        <v>14214</v>
      </c>
      <c r="I768" s="136"/>
      <c r="J768" s="137">
        <f>ROUND(I768*H768,2)</f>
        <v>0</v>
      </c>
      <c r="K768" s="133" t="s">
        <v>169</v>
      </c>
      <c r="L768" s="32"/>
      <c r="M768" s="138" t="s">
        <v>19</v>
      </c>
      <c r="N768" s="139" t="s">
        <v>43</v>
      </c>
      <c r="P768" s="140">
        <f>O768*H768</f>
        <v>0</v>
      </c>
      <c r="Q768" s="140">
        <v>0</v>
      </c>
      <c r="R768" s="140">
        <f>Q768*H768</f>
        <v>0</v>
      </c>
      <c r="S768" s="140">
        <v>0</v>
      </c>
      <c r="T768" s="141">
        <f>S768*H768</f>
        <v>0</v>
      </c>
      <c r="AR768" s="142" t="s">
        <v>170</v>
      </c>
      <c r="AT768" s="142" t="s">
        <v>165</v>
      </c>
      <c r="AU768" s="142" t="s">
        <v>81</v>
      </c>
      <c r="AY768" s="17" t="s">
        <v>163</v>
      </c>
      <c r="BE768" s="143">
        <f>IF(N768="základní",J768,0)</f>
        <v>0</v>
      </c>
      <c r="BF768" s="143">
        <f>IF(N768="snížená",J768,0)</f>
        <v>0</v>
      </c>
      <c r="BG768" s="143">
        <f>IF(N768="zákl. přenesená",J768,0)</f>
        <v>0</v>
      </c>
      <c r="BH768" s="143">
        <f>IF(N768="sníž. přenesená",J768,0)</f>
        <v>0</v>
      </c>
      <c r="BI768" s="143">
        <f>IF(N768="nulová",J768,0)</f>
        <v>0</v>
      </c>
      <c r="BJ768" s="17" t="s">
        <v>79</v>
      </c>
      <c r="BK768" s="143">
        <f>ROUND(I768*H768,2)</f>
        <v>0</v>
      </c>
      <c r="BL768" s="17" t="s">
        <v>170</v>
      </c>
      <c r="BM768" s="142" t="s">
        <v>1163</v>
      </c>
    </row>
    <row r="769" spans="2:65" s="1" customFormat="1" ht="11.25">
      <c r="B769" s="32"/>
      <c r="D769" s="144" t="s">
        <v>172</v>
      </c>
      <c r="F769" s="145" t="s">
        <v>1164</v>
      </c>
      <c r="I769" s="146"/>
      <c r="L769" s="32"/>
      <c r="M769" s="147"/>
      <c r="T769" s="53"/>
      <c r="AT769" s="17" t="s">
        <v>172</v>
      </c>
      <c r="AU769" s="17" t="s">
        <v>81</v>
      </c>
    </row>
    <row r="770" spans="2:65" s="1" customFormat="1" ht="58.5">
      <c r="B770" s="32"/>
      <c r="D770" s="148" t="s">
        <v>174</v>
      </c>
      <c r="F770" s="149" t="s">
        <v>1165</v>
      </c>
      <c r="I770" s="146"/>
      <c r="L770" s="32"/>
      <c r="M770" s="147"/>
      <c r="T770" s="53"/>
      <c r="AT770" s="17" t="s">
        <v>174</v>
      </c>
      <c r="AU770" s="17" t="s">
        <v>81</v>
      </c>
    </row>
    <row r="771" spans="2:65" s="12" customFormat="1" ht="11.25">
      <c r="B771" s="150"/>
      <c r="D771" s="148" t="s">
        <v>188</v>
      </c>
      <c r="E771" s="151" t="s">
        <v>19</v>
      </c>
      <c r="F771" s="152" t="s">
        <v>1166</v>
      </c>
      <c r="H771" s="153">
        <v>14214</v>
      </c>
      <c r="I771" s="154"/>
      <c r="L771" s="150"/>
      <c r="M771" s="155"/>
      <c r="T771" s="156"/>
      <c r="AT771" s="151" t="s">
        <v>188</v>
      </c>
      <c r="AU771" s="151" t="s">
        <v>81</v>
      </c>
      <c r="AV771" s="12" t="s">
        <v>81</v>
      </c>
      <c r="AW771" s="12" t="s">
        <v>34</v>
      </c>
      <c r="AX771" s="12" t="s">
        <v>79</v>
      </c>
      <c r="AY771" s="151" t="s">
        <v>163</v>
      </c>
    </row>
    <row r="772" spans="2:65" s="1" customFormat="1" ht="37.9" customHeight="1">
      <c r="B772" s="32"/>
      <c r="C772" s="131" t="s">
        <v>1167</v>
      </c>
      <c r="D772" s="131" t="s">
        <v>165</v>
      </c>
      <c r="E772" s="132" t="s">
        <v>1168</v>
      </c>
      <c r="F772" s="133" t="s">
        <v>1169</v>
      </c>
      <c r="G772" s="134" t="s">
        <v>185</v>
      </c>
      <c r="H772" s="135">
        <v>426420</v>
      </c>
      <c r="I772" s="136"/>
      <c r="J772" s="137">
        <f>ROUND(I772*H772,2)</f>
        <v>0</v>
      </c>
      <c r="K772" s="133" t="s">
        <v>169</v>
      </c>
      <c r="L772" s="32"/>
      <c r="M772" s="138" t="s">
        <v>19</v>
      </c>
      <c r="N772" s="139" t="s">
        <v>43</v>
      </c>
      <c r="P772" s="140">
        <f>O772*H772</f>
        <v>0</v>
      </c>
      <c r="Q772" s="140">
        <v>0</v>
      </c>
      <c r="R772" s="140">
        <f>Q772*H772</f>
        <v>0</v>
      </c>
      <c r="S772" s="140">
        <v>0</v>
      </c>
      <c r="T772" s="141">
        <f>S772*H772</f>
        <v>0</v>
      </c>
      <c r="AR772" s="142" t="s">
        <v>170</v>
      </c>
      <c r="AT772" s="142" t="s">
        <v>165</v>
      </c>
      <c r="AU772" s="142" t="s">
        <v>81</v>
      </c>
      <c r="AY772" s="17" t="s">
        <v>163</v>
      </c>
      <c r="BE772" s="143">
        <f>IF(N772="základní",J772,0)</f>
        <v>0</v>
      </c>
      <c r="BF772" s="143">
        <f>IF(N772="snížená",J772,0)</f>
        <v>0</v>
      </c>
      <c r="BG772" s="143">
        <f>IF(N772="zákl. přenesená",J772,0)</f>
        <v>0</v>
      </c>
      <c r="BH772" s="143">
        <f>IF(N772="sníž. přenesená",J772,0)</f>
        <v>0</v>
      </c>
      <c r="BI772" s="143">
        <f>IF(N772="nulová",J772,0)</f>
        <v>0</v>
      </c>
      <c r="BJ772" s="17" t="s">
        <v>79</v>
      </c>
      <c r="BK772" s="143">
        <f>ROUND(I772*H772,2)</f>
        <v>0</v>
      </c>
      <c r="BL772" s="17" t="s">
        <v>170</v>
      </c>
      <c r="BM772" s="142" t="s">
        <v>1170</v>
      </c>
    </row>
    <row r="773" spans="2:65" s="1" customFormat="1" ht="11.25">
      <c r="B773" s="32"/>
      <c r="D773" s="144" t="s">
        <v>172</v>
      </c>
      <c r="F773" s="145" t="s">
        <v>1171</v>
      </c>
      <c r="I773" s="146"/>
      <c r="L773" s="32"/>
      <c r="M773" s="147"/>
      <c r="T773" s="53"/>
      <c r="AT773" s="17" t="s">
        <v>172</v>
      </c>
      <c r="AU773" s="17" t="s">
        <v>81</v>
      </c>
    </row>
    <row r="774" spans="2:65" s="1" customFormat="1" ht="58.5">
      <c r="B774" s="32"/>
      <c r="D774" s="148" t="s">
        <v>174</v>
      </c>
      <c r="F774" s="149" t="s">
        <v>1165</v>
      </c>
      <c r="I774" s="146"/>
      <c r="L774" s="32"/>
      <c r="M774" s="147"/>
      <c r="T774" s="53"/>
      <c r="AT774" s="17" t="s">
        <v>174</v>
      </c>
      <c r="AU774" s="17" t="s">
        <v>81</v>
      </c>
    </row>
    <row r="775" spans="2:65" s="12" customFormat="1" ht="11.25">
      <c r="B775" s="150"/>
      <c r="D775" s="148" t="s">
        <v>188</v>
      </c>
      <c r="E775" s="151" t="s">
        <v>19</v>
      </c>
      <c r="F775" s="152" t="s">
        <v>1172</v>
      </c>
      <c r="H775" s="153">
        <v>426420</v>
      </c>
      <c r="I775" s="154"/>
      <c r="L775" s="150"/>
      <c r="M775" s="155"/>
      <c r="T775" s="156"/>
      <c r="AT775" s="151" t="s">
        <v>188</v>
      </c>
      <c r="AU775" s="151" t="s">
        <v>81</v>
      </c>
      <c r="AV775" s="12" t="s">
        <v>81</v>
      </c>
      <c r="AW775" s="12" t="s">
        <v>34</v>
      </c>
      <c r="AX775" s="12" t="s">
        <v>79</v>
      </c>
      <c r="AY775" s="151" t="s">
        <v>163</v>
      </c>
    </row>
    <row r="776" spans="2:65" s="1" customFormat="1" ht="44.25" customHeight="1">
      <c r="B776" s="32"/>
      <c r="C776" s="131" t="s">
        <v>1173</v>
      </c>
      <c r="D776" s="131" t="s">
        <v>165</v>
      </c>
      <c r="E776" s="132" t="s">
        <v>1174</v>
      </c>
      <c r="F776" s="133" t="s">
        <v>1175</v>
      </c>
      <c r="G776" s="134" t="s">
        <v>185</v>
      </c>
      <c r="H776" s="135">
        <v>14214</v>
      </c>
      <c r="I776" s="136"/>
      <c r="J776" s="137">
        <f>ROUND(I776*H776,2)</f>
        <v>0</v>
      </c>
      <c r="K776" s="133" t="s">
        <v>169</v>
      </c>
      <c r="L776" s="32"/>
      <c r="M776" s="138" t="s">
        <v>19</v>
      </c>
      <c r="N776" s="139" t="s">
        <v>43</v>
      </c>
      <c r="P776" s="140">
        <f>O776*H776</f>
        <v>0</v>
      </c>
      <c r="Q776" s="140">
        <v>0</v>
      </c>
      <c r="R776" s="140">
        <f>Q776*H776</f>
        <v>0</v>
      </c>
      <c r="S776" s="140">
        <v>0</v>
      </c>
      <c r="T776" s="141">
        <f>S776*H776</f>
        <v>0</v>
      </c>
      <c r="AR776" s="142" t="s">
        <v>170</v>
      </c>
      <c r="AT776" s="142" t="s">
        <v>165</v>
      </c>
      <c r="AU776" s="142" t="s">
        <v>81</v>
      </c>
      <c r="AY776" s="17" t="s">
        <v>163</v>
      </c>
      <c r="BE776" s="143">
        <f>IF(N776="základní",J776,0)</f>
        <v>0</v>
      </c>
      <c r="BF776" s="143">
        <f>IF(N776="snížená",J776,0)</f>
        <v>0</v>
      </c>
      <c r="BG776" s="143">
        <f>IF(N776="zákl. přenesená",J776,0)</f>
        <v>0</v>
      </c>
      <c r="BH776" s="143">
        <f>IF(N776="sníž. přenesená",J776,0)</f>
        <v>0</v>
      </c>
      <c r="BI776" s="143">
        <f>IF(N776="nulová",J776,0)</f>
        <v>0</v>
      </c>
      <c r="BJ776" s="17" t="s">
        <v>79</v>
      </c>
      <c r="BK776" s="143">
        <f>ROUND(I776*H776,2)</f>
        <v>0</v>
      </c>
      <c r="BL776" s="17" t="s">
        <v>170</v>
      </c>
      <c r="BM776" s="142" t="s">
        <v>1176</v>
      </c>
    </row>
    <row r="777" spans="2:65" s="1" customFormat="1" ht="11.25">
      <c r="B777" s="32"/>
      <c r="D777" s="144" t="s">
        <v>172</v>
      </c>
      <c r="F777" s="145" t="s">
        <v>1177</v>
      </c>
      <c r="I777" s="146"/>
      <c r="L777" s="32"/>
      <c r="M777" s="147"/>
      <c r="T777" s="53"/>
      <c r="AT777" s="17" t="s">
        <v>172</v>
      </c>
      <c r="AU777" s="17" t="s">
        <v>81</v>
      </c>
    </row>
    <row r="778" spans="2:65" s="1" customFormat="1" ht="58.5">
      <c r="B778" s="32"/>
      <c r="D778" s="148" t="s">
        <v>174</v>
      </c>
      <c r="F778" s="149" t="s">
        <v>1178</v>
      </c>
      <c r="I778" s="146"/>
      <c r="L778" s="32"/>
      <c r="M778" s="147"/>
      <c r="T778" s="53"/>
      <c r="AT778" s="17" t="s">
        <v>174</v>
      </c>
      <c r="AU778" s="17" t="s">
        <v>81</v>
      </c>
    </row>
    <row r="779" spans="2:65" s="1" customFormat="1" ht="24.2" customHeight="1">
      <c r="B779" s="32"/>
      <c r="C779" s="131" t="s">
        <v>1179</v>
      </c>
      <c r="D779" s="131" t="s">
        <v>165</v>
      </c>
      <c r="E779" s="132" t="s">
        <v>1180</v>
      </c>
      <c r="F779" s="133" t="s">
        <v>1181</v>
      </c>
      <c r="G779" s="134" t="s">
        <v>260</v>
      </c>
      <c r="H779" s="135">
        <v>1659.739</v>
      </c>
      <c r="I779" s="136"/>
      <c r="J779" s="137">
        <f>ROUND(I779*H779,2)</f>
        <v>0</v>
      </c>
      <c r="K779" s="133" t="s">
        <v>169</v>
      </c>
      <c r="L779" s="32"/>
      <c r="M779" s="138" t="s">
        <v>19</v>
      </c>
      <c r="N779" s="139" t="s">
        <v>43</v>
      </c>
      <c r="P779" s="140">
        <f>O779*H779</f>
        <v>0</v>
      </c>
      <c r="Q779" s="140">
        <v>0</v>
      </c>
      <c r="R779" s="140">
        <f>Q779*H779</f>
        <v>0</v>
      </c>
      <c r="S779" s="140">
        <v>0</v>
      </c>
      <c r="T779" s="141">
        <f>S779*H779</f>
        <v>0</v>
      </c>
      <c r="AR779" s="142" t="s">
        <v>170</v>
      </c>
      <c r="AT779" s="142" t="s">
        <v>165</v>
      </c>
      <c r="AU779" s="142" t="s">
        <v>81</v>
      </c>
      <c r="AY779" s="17" t="s">
        <v>163</v>
      </c>
      <c r="BE779" s="143">
        <f>IF(N779="základní",J779,0)</f>
        <v>0</v>
      </c>
      <c r="BF779" s="143">
        <f>IF(N779="snížená",J779,0)</f>
        <v>0</v>
      </c>
      <c r="BG779" s="143">
        <f>IF(N779="zákl. přenesená",J779,0)</f>
        <v>0</v>
      </c>
      <c r="BH779" s="143">
        <f>IF(N779="sníž. přenesená",J779,0)</f>
        <v>0</v>
      </c>
      <c r="BI779" s="143">
        <f>IF(N779="nulová",J779,0)</f>
        <v>0</v>
      </c>
      <c r="BJ779" s="17" t="s">
        <v>79</v>
      </c>
      <c r="BK779" s="143">
        <f>ROUND(I779*H779,2)</f>
        <v>0</v>
      </c>
      <c r="BL779" s="17" t="s">
        <v>170</v>
      </c>
      <c r="BM779" s="142" t="s">
        <v>1182</v>
      </c>
    </row>
    <row r="780" spans="2:65" s="1" customFormat="1" ht="11.25">
      <c r="B780" s="32"/>
      <c r="D780" s="144" t="s">
        <v>172</v>
      </c>
      <c r="F780" s="145" t="s">
        <v>1183</v>
      </c>
      <c r="I780" s="146"/>
      <c r="L780" s="32"/>
      <c r="M780" s="147"/>
      <c r="T780" s="53"/>
      <c r="AT780" s="17" t="s">
        <v>172</v>
      </c>
      <c r="AU780" s="17" t="s">
        <v>81</v>
      </c>
    </row>
    <row r="781" spans="2:65" s="1" customFormat="1" ht="39">
      <c r="B781" s="32"/>
      <c r="D781" s="148" t="s">
        <v>174</v>
      </c>
      <c r="F781" s="149" t="s">
        <v>1184</v>
      </c>
      <c r="I781" s="146"/>
      <c r="L781" s="32"/>
      <c r="M781" s="147"/>
      <c r="T781" s="53"/>
      <c r="AT781" s="17" t="s">
        <v>174</v>
      </c>
      <c r="AU781" s="17" t="s">
        <v>81</v>
      </c>
    </row>
    <row r="782" spans="2:65" s="12" customFormat="1" ht="11.25">
      <c r="B782" s="150"/>
      <c r="D782" s="148" t="s">
        <v>188</v>
      </c>
      <c r="E782" s="151" t="s">
        <v>19</v>
      </c>
      <c r="F782" s="152" t="s">
        <v>1136</v>
      </c>
      <c r="H782" s="153">
        <v>1659.739</v>
      </c>
      <c r="I782" s="154"/>
      <c r="L782" s="150"/>
      <c r="M782" s="155"/>
      <c r="T782" s="156"/>
      <c r="AT782" s="151" t="s">
        <v>188</v>
      </c>
      <c r="AU782" s="151" t="s">
        <v>81</v>
      </c>
      <c r="AV782" s="12" t="s">
        <v>81</v>
      </c>
      <c r="AW782" s="12" t="s">
        <v>34</v>
      </c>
      <c r="AX782" s="12" t="s">
        <v>79</v>
      </c>
      <c r="AY782" s="151" t="s">
        <v>163</v>
      </c>
    </row>
    <row r="783" spans="2:65" s="1" customFormat="1" ht="24.2" customHeight="1">
      <c r="B783" s="32"/>
      <c r="C783" s="131" t="s">
        <v>1185</v>
      </c>
      <c r="D783" s="131" t="s">
        <v>165</v>
      </c>
      <c r="E783" s="132" t="s">
        <v>1186</v>
      </c>
      <c r="F783" s="133" t="s">
        <v>1187</v>
      </c>
      <c r="G783" s="134" t="s">
        <v>260</v>
      </c>
      <c r="H783" s="135">
        <v>49792.17</v>
      </c>
      <c r="I783" s="136"/>
      <c r="J783" s="137">
        <f>ROUND(I783*H783,2)</f>
        <v>0</v>
      </c>
      <c r="K783" s="133" t="s">
        <v>169</v>
      </c>
      <c r="L783" s="32"/>
      <c r="M783" s="138" t="s">
        <v>19</v>
      </c>
      <c r="N783" s="139" t="s">
        <v>43</v>
      </c>
      <c r="P783" s="140">
        <f>O783*H783</f>
        <v>0</v>
      </c>
      <c r="Q783" s="140">
        <v>0</v>
      </c>
      <c r="R783" s="140">
        <f>Q783*H783</f>
        <v>0</v>
      </c>
      <c r="S783" s="140">
        <v>0</v>
      </c>
      <c r="T783" s="141">
        <f>S783*H783</f>
        <v>0</v>
      </c>
      <c r="AR783" s="142" t="s">
        <v>170</v>
      </c>
      <c r="AT783" s="142" t="s">
        <v>165</v>
      </c>
      <c r="AU783" s="142" t="s">
        <v>81</v>
      </c>
      <c r="AY783" s="17" t="s">
        <v>163</v>
      </c>
      <c r="BE783" s="143">
        <f>IF(N783="základní",J783,0)</f>
        <v>0</v>
      </c>
      <c r="BF783" s="143">
        <f>IF(N783="snížená",J783,0)</f>
        <v>0</v>
      </c>
      <c r="BG783" s="143">
        <f>IF(N783="zákl. přenesená",J783,0)</f>
        <v>0</v>
      </c>
      <c r="BH783" s="143">
        <f>IF(N783="sníž. přenesená",J783,0)</f>
        <v>0</v>
      </c>
      <c r="BI783" s="143">
        <f>IF(N783="nulová",J783,0)</f>
        <v>0</v>
      </c>
      <c r="BJ783" s="17" t="s">
        <v>79</v>
      </c>
      <c r="BK783" s="143">
        <f>ROUND(I783*H783,2)</f>
        <v>0</v>
      </c>
      <c r="BL783" s="17" t="s">
        <v>170</v>
      </c>
      <c r="BM783" s="142" t="s">
        <v>1188</v>
      </c>
    </row>
    <row r="784" spans="2:65" s="1" customFormat="1" ht="11.25">
      <c r="B784" s="32"/>
      <c r="D784" s="144" t="s">
        <v>172</v>
      </c>
      <c r="F784" s="145" t="s">
        <v>1189</v>
      </c>
      <c r="I784" s="146"/>
      <c r="L784" s="32"/>
      <c r="M784" s="147"/>
      <c r="T784" s="53"/>
      <c r="AT784" s="17" t="s">
        <v>172</v>
      </c>
      <c r="AU784" s="17" t="s">
        <v>81</v>
      </c>
    </row>
    <row r="785" spans="2:65" s="1" customFormat="1" ht="39">
      <c r="B785" s="32"/>
      <c r="D785" s="148" t="s">
        <v>174</v>
      </c>
      <c r="F785" s="149" t="s">
        <v>1184</v>
      </c>
      <c r="I785" s="146"/>
      <c r="L785" s="32"/>
      <c r="M785" s="147"/>
      <c r="T785" s="53"/>
      <c r="AT785" s="17" t="s">
        <v>174</v>
      </c>
      <c r="AU785" s="17" t="s">
        <v>81</v>
      </c>
    </row>
    <row r="786" spans="2:65" s="12" customFormat="1" ht="11.25">
      <c r="B786" s="150"/>
      <c r="D786" s="148" t="s">
        <v>188</v>
      </c>
      <c r="E786" s="151" t="s">
        <v>19</v>
      </c>
      <c r="F786" s="152" t="s">
        <v>1148</v>
      </c>
      <c r="H786" s="153">
        <v>49792.17</v>
      </c>
      <c r="I786" s="154"/>
      <c r="L786" s="150"/>
      <c r="M786" s="155"/>
      <c r="T786" s="156"/>
      <c r="AT786" s="151" t="s">
        <v>188</v>
      </c>
      <c r="AU786" s="151" t="s">
        <v>81</v>
      </c>
      <c r="AV786" s="12" t="s">
        <v>81</v>
      </c>
      <c r="AW786" s="12" t="s">
        <v>34</v>
      </c>
      <c r="AX786" s="12" t="s">
        <v>79</v>
      </c>
      <c r="AY786" s="151" t="s">
        <v>163</v>
      </c>
    </row>
    <row r="787" spans="2:65" s="1" customFormat="1" ht="24.2" customHeight="1">
      <c r="B787" s="32"/>
      <c r="C787" s="131" t="s">
        <v>1190</v>
      </c>
      <c r="D787" s="131" t="s">
        <v>165</v>
      </c>
      <c r="E787" s="132" t="s">
        <v>1191</v>
      </c>
      <c r="F787" s="133" t="s">
        <v>1192</v>
      </c>
      <c r="G787" s="134" t="s">
        <v>260</v>
      </c>
      <c r="H787" s="135">
        <v>1659.739</v>
      </c>
      <c r="I787" s="136"/>
      <c r="J787" s="137">
        <f>ROUND(I787*H787,2)</f>
        <v>0</v>
      </c>
      <c r="K787" s="133" t="s">
        <v>169</v>
      </c>
      <c r="L787" s="32"/>
      <c r="M787" s="138" t="s">
        <v>19</v>
      </c>
      <c r="N787" s="139" t="s">
        <v>43</v>
      </c>
      <c r="P787" s="140">
        <f>O787*H787</f>
        <v>0</v>
      </c>
      <c r="Q787" s="140">
        <v>0</v>
      </c>
      <c r="R787" s="140">
        <f>Q787*H787</f>
        <v>0</v>
      </c>
      <c r="S787" s="140">
        <v>0</v>
      </c>
      <c r="T787" s="141">
        <f>S787*H787</f>
        <v>0</v>
      </c>
      <c r="AR787" s="142" t="s">
        <v>170</v>
      </c>
      <c r="AT787" s="142" t="s">
        <v>165</v>
      </c>
      <c r="AU787" s="142" t="s">
        <v>81</v>
      </c>
      <c r="AY787" s="17" t="s">
        <v>163</v>
      </c>
      <c r="BE787" s="143">
        <f>IF(N787="základní",J787,0)</f>
        <v>0</v>
      </c>
      <c r="BF787" s="143">
        <f>IF(N787="snížená",J787,0)</f>
        <v>0</v>
      </c>
      <c r="BG787" s="143">
        <f>IF(N787="zákl. přenesená",J787,0)</f>
        <v>0</v>
      </c>
      <c r="BH787" s="143">
        <f>IF(N787="sníž. přenesená",J787,0)</f>
        <v>0</v>
      </c>
      <c r="BI787" s="143">
        <f>IF(N787="nulová",J787,0)</f>
        <v>0</v>
      </c>
      <c r="BJ787" s="17" t="s">
        <v>79</v>
      </c>
      <c r="BK787" s="143">
        <f>ROUND(I787*H787,2)</f>
        <v>0</v>
      </c>
      <c r="BL787" s="17" t="s">
        <v>170</v>
      </c>
      <c r="BM787" s="142" t="s">
        <v>1193</v>
      </c>
    </row>
    <row r="788" spans="2:65" s="1" customFormat="1" ht="11.25">
      <c r="B788" s="32"/>
      <c r="D788" s="144" t="s">
        <v>172</v>
      </c>
      <c r="F788" s="145" t="s">
        <v>1194</v>
      </c>
      <c r="I788" s="146"/>
      <c r="L788" s="32"/>
      <c r="M788" s="147"/>
      <c r="T788" s="53"/>
      <c r="AT788" s="17" t="s">
        <v>172</v>
      </c>
      <c r="AU788" s="17" t="s">
        <v>81</v>
      </c>
    </row>
    <row r="789" spans="2:65" s="1" customFormat="1" ht="37.9" customHeight="1">
      <c r="B789" s="32"/>
      <c r="C789" s="131" t="s">
        <v>1195</v>
      </c>
      <c r="D789" s="131" t="s">
        <v>165</v>
      </c>
      <c r="E789" s="132" t="s">
        <v>1196</v>
      </c>
      <c r="F789" s="133" t="s">
        <v>1197</v>
      </c>
      <c r="G789" s="134" t="s">
        <v>260</v>
      </c>
      <c r="H789" s="135">
        <v>3537.58</v>
      </c>
      <c r="I789" s="136"/>
      <c r="J789" s="137">
        <f>ROUND(I789*H789,2)</f>
        <v>0</v>
      </c>
      <c r="K789" s="133" t="s">
        <v>169</v>
      </c>
      <c r="L789" s="32"/>
      <c r="M789" s="138" t="s">
        <v>19</v>
      </c>
      <c r="N789" s="139" t="s">
        <v>43</v>
      </c>
      <c r="P789" s="140">
        <f>O789*H789</f>
        <v>0</v>
      </c>
      <c r="Q789" s="140">
        <v>2.1000000000000001E-4</v>
      </c>
      <c r="R789" s="140">
        <f>Q789*H789</f>
        <v>0.74289179999999999</v>
      </c>
      <c r="S789" s="140">
        <v>0</v>
      </c>
      <c r="T789" s="141">
        <f>S789*H789</f>
        <v>0</v>
      </c>
      <c r="AR789" s="142" t="s">
        <v>170</v>
      </c>
      <c r="AT789" s="142" t="s">
        <v>165</v>
      </c>
      <c r="AU789" s="142" t="s">
        <v>81</v>
      </c>
      <c r="AY789" s="17" t="s">
        <v>163</v>
      </c>
      <c r="BE789" s="143">
        <f>IF(N789="základní",J789,0)</f>
        <v>0</v>
      </c>
      <c r="BF789" s="143">
        <f>IF(N789="snížená",J789,0)</f>
        <v>0</v>
      </c>
      <c r="BG789" s="143">
        <f>IF(N789="zákl. přenesená",J789,0)</f>
        <v>0</v>
      </c>
      <c r="BH789" s="143">
        <f>IF(N789="sníž. přenesená",J789,0)</f>
        <v>0</v>
      </c>
      <c r="BI789" s="143">
        <f>IF(N789="nulová",J789,0)</f>
        <v>0</v>
      </c>
      <c r="BJ789" s="17" t="s">
        <v>79</v>
      </c>
      <c r="BK789" s="143">
        <f>ROUND(I789*H789,2)</f>
        <v>0</v>
      </c>
      <c r="BL789" s="17" t="s">
        <v>170</v>
      </c>
      <c r="BM789" s="142" t="s">
        <v>1198</v>
      </c>
    </row>
    <row r="790" spans="2:65" s="1" customFormat="1" ht="11.25">
      <c r="B790" s="32"/>
      <c r="D790" s="144" t="s">
        <v>172</v>
      </c>
      <c r="F790" s="145" t="s">
        <v>1199</v>
      </c>
      <c r="I790" s="146"/>
      <c r="L790" s="32"/>
      <c r="M790" s="147"/>
      <c r="T790" s="53"/>
      <c r="AT790" s="17" t="s">
        <v>172</v>
      </c>
      <c r="AU790" s="17" t="s">
        <v>81</v>
      </c>
    </row>
    <row r="791" spans="2:65" s="1" customFormat="1" ht="78">
      <c r="B791" s="32"/>
      <c r="D791" s="148" t="s">
        <v>174</v>
      </c>
      <c r="F791" s="149" t="s">
        <v>1200</v>
      </c>
      <c r="I791" s="146"/>
      <c r="L791" s="32"/>
      <c r="M791" s="147"/>
      <c r="T791" s="53"/>
      <c r="AT791" s="17" t="s">
        <v>174</v>
      </c>
      <c r="AU791" s="17" t="s">
        <v>81</v>
      </c>
    </row>
    <row r="792" spans="2:65" s="14" customFormat="1" ht="11.25">
      <c r="B792" s="175"/>
      <c r="D792" s="148" t="s">
        <v>188</v>
      </c>
      <c r="E792" s="176" t="s">
        <v>19</v>
      </c>
      <c r="F792" s="177" t="s">
        <v>1201</v>
      </c>
      <c r="H792" s="176" t="s">
        <v>19</v>
      </c>
      <c r="I792" s="178"/>
      <c r="L792" s="175"/>
      <c r="M792" s="179"/>
      <c r="T792" s="180"/>
      <c r="AT792" s="176" t="s">
        <v>188</v>
      </c>
      <c r="AU792" s="176" t="s">
        <v>81</v>
      </c>
      <c r="AV792" s="14" t="s">
        <v>79</v>
      </c>
      <c r="AW792" s="14" t="s">
        <v>34</v>
      </c>
      <c r="AX792" s="14" t="s">
        <v>72</v>
      </c>
      <c r="AY792" s="176" t="s">
        <v>163</v>
      </c>
    </row>
    <row r="793" spans="2:65" s="12" customFormat="1" ht="22.5">
      <c r="B793" s="150"/>
      <c r="D793" s="148" t="s">
        <v>188</v>
      </c>
      <c r="E793" s="151" t="s">
        <v>19</v>
      </c>
      <c r="F793" s="152" t="s">
        <v>1202</v>
      </c>
      <c r="H793" s="153">
        <v>374.39</v>
      </c>
      <c r="I793" s="154"/>
      <c r="L793" s="150"/>
      <c r="M793" s="155"/>
      <c r="T793" s="156"/>
      <c r="AT793" s="151" t="s">
        <v>188</v>
      </c>
      <c r="AU793" s="151" t="s">
        <v>81</v>
      </c>
      <c r="AV793" s="12" t="s">
        <v>81</v>
      </c>
      <c r="AW793" s="12" t="s">
        <v>34</v>
      </c>
      <c r="AX793" s="12" t="s">
        <v>72</v>
      </c>
      <c r="AY793" s="151" t="s">
        <v>163</v>
      </c>
    </row>
    <row r="794" spans="2:65" s="14" customFormat="1" ht="11.25">
      <c r="B794" s="175"/>
      <c r="D794" s="148" t="s">
        <v>188</v>
      </c>
      <c r="E794" s="176" t="s">
        <v>19</v>
      </c>
      <c r="F794" s="177" t="s">
        <v>1203</v>
      </c>
      <c r="H794" s="176" t="s">
        <v>19</v>
      </c>
      <c r="I794" s="178"/>
      <c r="L794" s="175"/>
      <c r="M794" s="179"/>
      <c r="T794" s="180"/>
      <c r="AT794" s="176" t="s">
        <v>188</v>
      </c>
      <c r="AU794" s="176" t="s">
        <v>81</v>
      </c>
      <c r="AV794" s="14" t="s">
        <v>79</v>
      </c>
      <c r="AW794" s="14" t="s">
        <v>34</v>
      </c>
      <c r="AX794" s="14" t="s">
        <v>72</v>
      </c>
      <c r="AY794" s="176" t="s">
        <v>163</v>
      </c>
    </row>
    <row r="795" spans="2:65" s="12" customFormat="1" ht="22.5">
      <c r="B795" s="150"/>
      <c r="D795" s="148" t="s">
        <v>188</v>
      </c>
      <c r="E795" s="151" t="s">
        <v>19</v>
      </c>
      <c r="F795" s="152" t="s">
        <v>1204</v>
      </c>
      <c r="H795" s="153">
        <v>1515.35</v>
      </c>
      <c r="I795" s="154"/>
      <c r="L795" s="150"/>
      <c r="M795" s="155"/>
      <c r="T795" s="156"/>
      <c r="AT795" s="151" t="s">
        <v>188</v>
      </c>
      <c r="AU795" s="151" t="s">
        <v>81</v>
      </c>
      <c r="AV795" s="12" t="s">
        <v>81</v>
      </c>
      <c r="AW795" s="12" t="s">
        <v>34</v>
      </c>
      <c r="AX795" s="12" t="s">
        <v>72</v>
      </c>
      <c r="AY795" s="151" t="s">
        <v>163</v>
      </c>
    </row>
    <row r="796" spans="2:65" s="12" customFormat="1" ht="22.5">
      <c r="B796" s="150"/>
      <c r="D796" s="148" t="s">
        <v>188</v>
      </c>
      <c r="E796" s="151" t="s">
        <v>19</v>
      </c>
      <c r="F796" s="152" t="s">
        <v>1205</v>
      </c>
      <c r="H796" s="153">
        <v>750.57</v>
      </c>
      <c r="I796" s="154"/>
      <c r="L796" s="150"/>
      <c r="M796" s="155"/>
      <c r="T796" s="156"/>
      <c r="AT796" s="151" t="s">
        <v>188</v>
      </c>
      <c r="AU796" s="151" t="s">
        <v>81</v>
      </c>
      <c r="AV796" s="12" t="s">
        <v>81</v>
      </c>
      <c r="AW796" s="12" t="s">
        <v>34</v>
      </c>
      <c r="AX796" s="12" t="s">
        <v>72</v>
      </c>
      <c r="AY796" s="151" t="s">
        <v>163</v>
      </c>
    </row>
    <row r="797" spans="2:65" s="12" customFormat="1" ht="22.5">
      <c r="B797" s="150"/>
      <c r="D797" s="148" t="s">
        <v>188</v>
      </c>
      <c r="E797" s="151" t="s">
        <v>19</v>
      </c>
      <c r="F797" s="152" t="s">
        <v>1206</v>
      </c>
      <c r="H797" s="153">
        <v>284.58999999999997</v>
      </c>
      <c r="I797" s="154"/>
      <c r="L797" s="150"/>
      <c r="M797" s="155"/>
      <c r="T797" s="156"/>
      <c r="AT797" s="151" t="s">
        <v>188</v>
      </c>
      <c r="AU797" s="151" t="s">
        <v>81</v>
      </c>
      <c r="AV797" s="12" t="s">
        <v>81</v>
      </c>
      <c r="AW797" s="12" t="s">
        <v>34</v>
      </c>
      <c r="AX797" s="12" t="s">
        <v>72</v>
      </c>
      <c r="AY797" s="151" t="s">
        <v>163</v>
      </c>
    </row>
    <row r="798" spans="2:65" s="12" customFormat="1" ht="11.25">
      <c r="B798" s="150"/>
      <c r="D798" s="148" t="s">
        <v>188</v>
      </c>
      <c r="E798" s="151" t="s">
        <v>19</v>
      </c>
      <c r="F798" s="152" t="s">
        <v>1207</v>
      </c>
      <c r="H798" s="153">
        <v>385.75</v>
      </c>
      <c r="I798" s="154"/>
      <c r="L798" s="150"/>
      <c r="M798" s="155"/>
      <c r="T798" s="156"/>
      <c r="AT798" s="151" t="s">
        <v>188</v>
      </c>
      <c r="AU798" s="151" t="s">
        <v>81</v>
      </c>
      <c r="AV798" s="12" t="s">
        <v>81</v>
      </c>
      <c r="AW798" s="12" t="s">
        <v>34</v>
      </c>
      <c r="AX798" s="12" t="s">
        <v>72</v>
      </c>
      <c r="AY798" s="151" t="s">
        <v>163</v>
      </c>
    </row>
    <row r="799" spans="2:65" s="14" customFormat="1" ht="11.25">
      <c r="B799" s="175"/>
      <c r="D799" s="148" t="s">
        <v>188</v>
      </c>
      <c r="E799" s="176" t="s">
        <v>19</v>
      </c>
      <c r="F799" s="177" t="s">
        <v>1208</v>
      </c>
      <c r="H799" s="176" t="s">
        <v>19</v>
      </c>
      <c r="I799" s="178"/>
      <c r="L799" s="175"/>
      <c r="M799" s="179"/>
      <c r="T799" s="180"/>
      <c r="AT799" s="176" t="s">
        <v>188</v>
      </c>
      <c r="AU799" s="176" t="s">
        <v>81</v>
      </c>
      <c r="AV799" s="14" t="s">
        <v>79</v>
      </c>
      <c r="AW799" s="14" t="s">
        <v>34</v>
      </c>
      <c r="AX799" s="14" t="s">
        <v>72</v>
      </c>
      <c r="AY799" s="176" t="s">
        <v>163</v>
      </c>
    </row>
    <row r="800" spans="2:65" s="12" customFormat="1" ht="11.25">
      <c r="B800" s="150"/>
      <c r="D800" s="148" t="s">
        <v>188</v>
      </c>
      <c r="E800" s="151" t="s">
        <v>19</v>
      </c>
      <c r="F800" s="152" t="s">
        <v>1209</v>
      </c>
      <c r="H800" s="153">
        <v>226.93</v>
      </c>
      <c r="I800" s="154"/>
      <c r="L800" s="150"/>
      <c r="M800" s="155"/>
      <c r="T800" s="156"/>
      <c r="AT800" s="151" t="s">
        <v>188</v>
      </c>
      <c r="AU800" s="151" t="s">
        <v>81</v>
      </c>
      <c r="AV800" s="12" t="s">
        <v>81</v>
      </c>
      <c r="AW800" s="12" t="s">
        <v>34</v>
      </c>
      <c r="AX800" s="12" t="s">
        <v>72</v>
      </c>
      <c r="AY800" s="151" t="s">
        <v>163</v>
      </c>
    </row>
    <row r="801" spans="2:65" s="13" customFormat="1" ht="11.25">
      <c r="B801" s="157"/>
      <c r="D801" s="148" t="s">
        <v>188</v>
      </c>
      <c r="E801" s="158" t="s">
        <v>19</v>
      </c>
      <c r="F801" s="159" t="s">
        <v>244</v>
      </c>
      <c r="H801" s="160">
        <v>3537.58</v>
      </c>
      <c r="I801" s="161"/>
      <c r="L801" s="157"/>
      <c r="M801" s="162"/>
      <c r="T801" s="163"/>
      <c r="AT801" s="158" t="s">
        <v>188</v>
      </c>
      <c r="AU801" s="158" t="s">
        <v>81</v>
      </c>
      <c r="AV801" s="13" t="s">
        <v>170</v>
      </c>
      <c r="AW801" s="13" t="s">
        <v>34</v>
      </c>
      <c r="AX801" s="13" t="s">
        <v>79</v>
      </c>
      <c r="AY801" s="158" t="s">
        <v>163</v>
      </c>
    </row>
    <row r="802" spans="2:65" s="1" customFormat="1" ht="44.25" customHeight="1">
      <c r="B802" s="32"/>
      <c r="C802" s="131" t="s">
        <v>1210</v>
      </c>
      <c r="D802" s="131" t="s">
        <v>165</v>
      </c>
      <c r="E802" s="132" t="s">
        <v>1211</v>
      </c>
      <c r="F802" s="133" t="s">
        <v>1212</v>
      </c>
      <c r="G802" s="134" t="s">
        <v>260</v>
      </c>
      <c r="H802" s="135">
        <v>1179</v>
      </c>
      <c r="I802" s="136"/>
      <c r="J802" s="137">
        <f>ROUND(I802*H802,2)</f>
        <v>0</v>
      </c>
      <c r="K802" s="133" t="s">
        <v>169</v>
      </c>
      <c r="L802" s="32"/>
      <c r="M802" s="138" t="s">
        <v>19</v>
      </c>
      <c r="N802" s="139" t="s">
        <v>43</v>
      </c>
      <c r="P802" s="140">
        <f>O802*H802</f>
        <v>0</v>
      </c>
      <c r="Q802" s="140">
        <v>0</v>
      </c>
      <c r="R802" s="140">
        <f>Q802*H802</f>
        <v>0</v>
      </c>
      <c r="S802" s="140">
        <v>0</v>
      </c>
      <c r="T802" s="141">
        <f>S802*H802</f>
        <v>0</v>
      </c>
      <c r="AR802" s="142" t="s">
        <v>170</v>
      </c>
      <c r="AT802" s="142" t="s">
        <v>165</v>
      </c>
      <c r="AU802" s="142" t="s">
        <v>81</v>
      </c>
      <c r="AY802" s="17" t="s">
        <v>163</v>
      </c>
      <c r="BE802" s="143">
        <f>IF(N802="základní",J802,0)</f>
        <v>0</v>
      </c>
      <c r="BF802" s="143">
        <f>IF(N802="snížená",J802,0)</f>
        <v>0</v>
      </c>
      <c r="BG802" s="143">
        <f>IF(N802="zákl. přenesená",J802,0)</f>
        <v>0</v>
      </c>
      <c r="BH802" s="143">
        <f>IF(N802="sníž. přenesená",J802,0)</f>
        <v>0</v>
      </c>
      <c r="BI802" s="143">
        <f>IF(N802="nulová",J802,0)</f>
        <v>0</v>
      </c>
      <c r="BJ802" s="17" t="s">
        <v>79</v>
      </c>
      <c r="BK802" s="143">
        <f>ROUND(I802*H802,2)</f>
        <v>0</v>
      </c>
      <c r="BL802" s="17" t="s">
        <v>170</v>
      </c>
      <c r="BM802" s="142" t="s">
        <v>1213</v>
      </c>
    </row>
    <row r="803" spans="2:65" s="1" customFormat="1" ht="11.25">
      <c r="B803" s="32"/>
      <c r="D803" s="144" t="s">
        <v>172</v>
      </c>
      <c r="F803" s="145" t="s">
        <v>1214</v>
      </c>
      <c r="I803" s="146"/>
      <c r="L803" s="32"/>
      <c r="M803" s="147"/>
      <c r="T803" s="53"/>
      <c r="AT803" s="17" t="s">
        <v>172</v>
      </c>
      <c r="AU803" s="17" t="s">
        <v>81</v>
      </c>
    </row>
    <row r="804" spans="2:65" s="1" customFormat="1" ht="107.25">
      <c r="B804" s="32"/>
      <c r="D804" s="148" t="s">
        <v>174</v>
      </c>
      <c r="F804" s="149" t="s">
        <v>1215</v>
      </c>
      <c r="I804" s="146"/>
      <c r="L804" s="32"/>
      <c r="M804" s="147"/>
      <c r="T804" s="53"/>
      <c r="AT804" s="17" t="s">
        <v>174</v>
      </c>
      <c r="AU804" s="17" t="s">
        <v>81</v>
      </c>
    </row>
    <row r="805" spans="2:65" s="12" customFormat="1" ht="11.25">
      <c r="B805" s="150"/>
      <c r="D805" s="148" t="s">
        <v>188</v>
      </c>
      <c r="E805" s="151" t="s">
        <v>19</v>
      </c>
      <c r="F805" s="152" t="s">
        <v>1216</v>
      </c>
      <c r="H805" s="153">
        <v>1179</v>
      </c>
      <c r="I805" s="154"/>
      <c r="L805" s="150"/>
      <c r="M805" s="155"/>
      <c r="T805" s="156"/>
      <c r="AT805" s="151" t="s">
        <v>188</v>
      </c>
      <c r="AU805" s="151" t="s">
        <v>81</v>
      </c>
      <c r="AV805" s="12" t="s">
        <v>81</v>
      </c>
      <c r="AW805" s="12" t="s">
        <v>34</v>
      </c>
      <c r="AX805" s="12" t="s">
        <v>79</v>
      </c>
      <c r="AY805" s="151" t="s">
        <v>163</v>
      </c>
    </row>
    <row r="806" spans="2:65" s="1" customFormat="1" ht="37.9" customHeight="1">
      <c r="B806" s="32"/>
      <c r="C806" s="131" t="s">
        <v>1217</v>
      </c>
      <c r="D806" s="131" t="s">
        <v>165</v>
      </c>
      <c r="E806" s="132" t="s">
        <v>1218</v>
      </c>
      <c r="F806" s="133" t="s">
        <v>1219</v>
      </c>
      <c r="G806" s="134" t="s">
        <v>260</v>
      </c>
      <c r="H806" s="135">
        <v>35370</v>
      </c>
      <c r="I806" s="136"/>
      <c r="J806" s="137">
        <f>ROUND(I806*H806,2)</f>
        <v>0</v>
      </c>
      <c r="K806" s="133" t="s">
        <v>169</v>
      </c>
      <c r="L806" s="32"/>
      <c r="M806" s="138" t="s">
        <v>19</v>
      </c>
      <c r="N806" s="139" t="s">
        <v>43</v>
      </c>
      <c r="P806" s="140">
        <f>O806*H806</f>
        <v>0</v>
      </c>
      <c r="Q806" s="140">
        <v>0</v>
      </c>
      <c r="R806" s="140">
        <f>Q806*H806</f>
        <v>0</v>
      </c>
      <c r="S806" s="140">
        <v>0</v>
      </c>
      <c r="T806" s="141">
        <f>S806*H806</f>
        <v>0</v>
      </c>
      <c r="AR806" s="142" t="s">
        <v>170</v>
      </c>
      <c r="AT806" s="142" t="s">
        <v>165</v>
      </c>
      <c r="AU806" s="142" t="s">
        <v>81</v>
      </c>
      <c r="AY806" s="17" t="s">
        <v>163</v>
      </c>
      <c r="BE806" s="143">
        <f>IF(N806="základní",J806,0)</f>
        <v>0</v>
      </c>
      <c r="BF806" s="143">
        <f>IF(N806="snížená",J806,0)</f>
        <v>0</v>
      </c>
      <c r="BG806" s="143">
        <f>IF(N806="zákl. přenesená",J806,0)</f>
        <v>0</v>
      </c>
      <c r="BH806" s="143">
        <f>IF(N806="sníž. přenesená",J806,0)</f>
        <v>0</v>
      </c>
      <c r="BI806" s="143">
        <f>IF(N806="nulová",J806,0)</f>
        <v>0</v>
      </c>
      <c r="BJ806" s="17" t="s">
        <v>79</v>
      </c>
      <c r="BK806" s="143">
        <f>ROUND(I806*H806,2)</f>
        <v>0</v>
      </c>
      <c r="BL806" s="17" t="s">
        <v>170</v>
      </c>
      <c r="BM806" s="142" t="s">
        <v>1220</v>
      </c>
    </row>
    <row r="807" spans="2:65" s="1" customFormat="1" ht="11.25">
      <c r="B807" s="32"/>
      <c r="D807" s="144" t="s">
        <v>172</v>
      </c>
      <c r="F807" s="145" t="s">
        <v>1221</v>
      </c>
      <c r="I807" s="146"/>
      <c r="L807" s="32"/>
      <c r="M807" s="147"/>
      <c r="T807" s="53"/>
      <c r="AT807" s="17" t="s">
        <v>172</v>
      </c>
      <c r="AU807" s="17" t="s">
        <v>81</v>
      </c>
    </row>
    <row r="808" spans="2:65" s="1" customFormat="1" ht="107.25">
      <c r="B808" s="32"/>
      <c r="D808" s="148" t="s">
        <v>174</v>
      </c>
      <c r="F808" s="149" t="s">
        <v>1215</v>
      </c>
      <c r="I808" s="146"/>
      <c r="L808" s="32"/>
      <c r="M808" s="147"/>
      <c r="T808" s="53"/>
      <c r="AT808" s="17" t="s">
        <v>174</v>
      </c>
      <c r="AU808" s="17" t="s">
        <v>81</v>
      </c>
    </row>
    <row r="809" spans="2:65" s="12" customFormat="1" ht="11.25">
      <c r="B809" s="150"/>
      <c r="D809" s="148" t="s">
        <v>188</v>
      </c>
      <c r="E809" s="151" t="s">
        <v>19</v>
      </c>
      <c r="F809" s="152" t="s">
        <v>1222</v>
      </c>
      <c r="H809" s="153">
        <v>35370</v>
      </c>
      <c r="I809" s="154"/>
      <c r="L809" s="150"/>
      <c r="M809" s="155"/>
      <c r="T809" s="156"/>
      <c r="AT809" s="151" t="s">
        <v>188</v>
      </c>
      <c r="AU809" s="151" t="s">
        <v>81</v>
      </c>
      <c r="AV809" s="12" t="s">
        <v>81</v>
      </c>
      <c r="AW809" s="12" t="s">
        <v>34</v>
      </c>
      <c r="AX809" s="12" t="s">
        <v>79</v>
      </c>
      <c r="AY809" s="151" t="s">
        <v>163</v>
      </c>
    </row>
    <row r="810" spans="2:65" s="1" customFormat="1" ht="49.15" customHeight="1">
      <c r="B810" s="32"/>
      <c r="C810" s="131" t="s">
        <v>1223</v>
      </c>
      <c r="D810" s="131" t="s">
        <v>165</v>
      </c>
      <c r="E810" s="132" t="s">
        <v>1224</v>
      </c>
      <c r="F810" s="133" t="s">
        <v>1225</v>
      </c>
      <c r="G810" s="134" t="s">
        <v>260</v>
      </c>
      <c r="H810" s="135">
        <v>1179</v>
      </c>
      <c r="I810" s="136"/>
      <c r="J810" s="137">
        <f>ROUND(I810*H810,2)</f>
        <v>0</v>
      </c>
      <c r="K810" s="133" t="s">
        <v>169</v>
      </c>
      <c r="L810" s="32"/>
      <c r="M810" s="138" t="s">
        <v>19</v>
      </c>
      <c r="N810" s="139" t="s">
        <v>43</v>
      </c>
      <c r="P810" s="140">
        <f>O810*H810</f>
        <v>0</v>
      </c>
      <c r="Q810" s="140">
        <v>0</v>
      </c>
      <c r="R810" s="140">
        <f>Q810*H810</f>
        <v>0</v>
      </c>
      <c r="S810" s="140">
        <v>0</v>
      </c>
      <c r="T810" s="141">
        <f>S810*H810</f>
        <v>0</v>
      </c>
      <c r="AR810" s="142" t="s">
        <v>170</v>
      </c>
      <c r="AT810" s="142" t="s">
        <v>165</v>
      </c>
      <c r="AU810" s="142" t="s">
        <v>81</v>
      </c>
      <c r="AY810" s="17" t="s">
        <v>163</v>
      </c>
      <c r="BE810" s="143">
        <f>IF(N810="základní",J810,0)</f>
        <v>0</v>
      </c>
      <c r="BF810" s="143">
        <f>IF(N810="snížená",J810,0)</f>
        <v>0</v>
      </c>
      <c r="BG810" s="143">
        <f>IF(N810="zákl. přenesená",J810,0)</f>
        <v>0</v>
      </c>
      <c r="BH810" s="143">
        <f>IF(N810="sníž. přenesená",J810,0)</f>
        <v>0</v>
      </c>
      <c r="BI810" s="143">
        <f>IF(N810="nulová",J810,0)</f>
        <v>0</v>
      </c>
      <c r="BJ810" s="17" t="s">
        <v>79</v>
      </c>
      <c r="BK810" s="143">
        <f>ROUND(I810*H810,2)</f>
        <v>0</v>
      </c>
      <c r="BL810" s="17" t="s">
        <v>170</v>
      </c>
      <c r="BM810" s="142" t="s">
        <v>1226</v>
      </c>
    </row>
    <row r="811" spans="2:65" s="1" customFormat="1" ht="11.25">
      <c r="B811" s="32"/>
      <c r="D811" s="144" t="s">
        <v>172</v>
      </c>
      <c r="F811" s="145" t="s">
        <v>1227</v>
      </c>
      <c r="I811" s="146"/>
      <c r="L811" s="32"/>
      <c r="M811" s="147"/>
      <c r="T811" s="53"/>
      <c r="AT811" s="17" t="s">
        <v>172</v>
      </c>
      <c r="AU811" s="17" t="s">
        <v>81</v>
      </c>
    </row>
    <row r="812" spans="2:65" s="1" customFormat="1" ht="58.5">
      <c r="B812" s="32"/>
      <c r="D812" s="148" t="s">
        <v>174</v>
      </c>
      <c r="F812" s="149" t="s">
        <v>1228</v>
      </c>
      <c r="I812" s="146"/>
      <c r="L812" s="32"/>
      <c r="M812" s="147"/>
      <c r="T812" s="53"/>
      <c r="AT812" s="17" t="s">
        <v>174</v>
      </c>
      <c r="AU812" s="17" t="s">
        <v>81</v>
      </c>
    </row>
    <row r="813" spans="2:65" s="1" customFormat="1" ht="37.9" customHeight="1">
      <c r="B813" s="32"/>
      <c r="C813" s="131" t="s">
        <v>1229</v>
      </c>
      <c r="D813" s="131" t="s">
        <v>165</v>
      </c>
      <c r="E813" s="132" t="s">
        <v>1230</v>
      </c>
      <c r="F813" s="133" t="s">
        <v>1231</v>
      </c>
      <c r="G813" s="134" t="s">
        <v>260</v>
      </c>
      <c r="H813" s="135">
        <v>3537.58</v>
      </c>
      <c r="I813" s="136"/>
      <c r="J813" s="137">
        <f>ROUND(I813*H813,2)</f>
        <v>0</v>
      </c>
      <c r="K813" s="133" t="s">
        <v>169</v>
      </c>
      <c r="L813" s="32"/>
      <c r="M813" s="138" t="s">
        <v>19</v>
      </c>
      <c r="N813" s="139" t="s">
        <v>43</v>
      </c>
      <c r="P813" s="140">
        <f>O813*H813</f>
        <v>0</v>
      </c>
      <c r="Q813" s="140">
        <v>4.0000000000000003E-5</v>
      </c>
      <c r="R813" s="140">
        <f>Q813*H813</f>
        <v>0.1415032</v>
      </c>
      <c r="S813" s="140">
        <v>0</v>
      </c>
      <c r="T813" s="141">
        <f>S813*H813</f>
        <v>0</v>
      </c>
      <c r="AR813" s="142" t="s">
        <v>170</v>
      </c>
      <c r="AT813" s="142" t="s">
        <v>165</v>
      </c>
      <c r="AU813" s="142" t="s">
        <v>81</v>
      </c>
      <c r="AY813" s="17" t="s">
        <v>163</v>
      </c>
      <c r="BE813" s="143">
        <f>IF(N813="základní",J813,0)</f>
        <v>0</v>
      </c>
      <c r="BF813" s="143">
        <f>IF(N813="snížená",J813,0)</f>
        <v>0</v>
      </c>
      <c r="BG813" s="143">
        <f>IF(N813="zákl. přenesená",J813,0)</f>
        <v>0</v>
      </c>
      <c r="BH813" s="143">
        <f>IF(N813="sníž. přenesená",J813,0)</f>
        <v>0</v>
      </c>
      <c r="BI813" s="143">
        <f>IF(N813="nulová",J813,0)</f>
        <v>0</v>
      </c>
      <c r="BJ813" s="17" t="s">
        <v>79</v>
      </c>
      <c r="BK813" s="143">
        <f>ROUND(I813*H813,2)</f>
        <v>0</v>
      </c>
      <c r="BL813" s="17" t="s">
        <v>170</v>
      </c>
      <c r="BM813" s="142" t="s">
        <v>1232</v>
      </c>
    </row>
    <row r="814" spans="2:65" s="1" customFormat="1" ht="11.25">
      <c r="B814" s="32"/>
      <c r="D814" s="144" t="s">
        <v>172</v>
      </c>
      <c r="F814" s="145" t="s">
        <v>1233</v>
      </c>
      <c r="I814" s="146"/>
      <c r="L814" s="32"/>
      <c r="M814" s="147"/>
      <c r="T814" s="53"/>
      <c r="AT814" s="17" t="s">
        <v>172</v>
      </c>
      <c r="AU814" s="17" t="s">
        <v>81</v>
      </c>
    </row>
    <row r="815" spans="2:65" s="1" customFormat="1" ht="273">
      <c r="B815" s="32"/>
      <c r="D815" s="148" t="s">
        <v>174</v>
      </c>
      <c r="F815" s="149" t="s">
        <v>1234</v>
      </c>
      <c r="I815" s="146"/>
      <c r="L815" s="32"/>
      <c r="M815" s="147"/>
      <c r="T815" s="53"/>
      <c r="AT815" s="17" t="s">
        <v>174</v>
      </c>
      <c r="AU815" s="17" t="s">
        <v>81</v>
      </c>
    </row>
    <row r="816" spans="2:65" s="14" customFormat="1" ht="11.25">
      <c r="B816" s="175"/>
      <c r="D816" s="148" t="s">
        <v>188</v>
      </c>
      <c r="E816" s="176" t="s">
        <v>19</v>
      </c>
      <c r="F816" s="177" t="s">
        <v>1201</v>
      </c>
      <c r="H816" s="176" t="s">
        <v>19</v>
      </c>
      <c r="I816" s="178"/>
      <c r="L816" s="175"/>
      <c r="M816" s="179"/>
      <c r="T816" s="180"/>
      <c r="AT816" s="176" t="s">
        <v>188</v>
      </c>
      <c r="AU816" s="176" t="s">
        <v>81</v>
      </c>
      <c r="AV816" s="14" t="s">
        <v>79</v>
      </c>
      <c r="AW816" s="14" t="s">
        <v>34</v>
      </c>
      <c r="AX816" s="14" t="s">
        <v>72</v>
      </c>
      <c r="AY816" s="176" t="s">
        <v>163</v>
      </c>
    </row>
    <row r="817" spans="2:65" s="12" customFormat="1" ht="22.5">
      <c r="B817" s="150"/>
      <c r="D817" s="148" t="s">
        <v>188</v>
      </c>
      <c r="E817" s="151" t="s">
        <v>19</v>
      </c>
      <c r="F817" s="152" t="s">
        <v>1202</v>
      </c>
      <c r="H817" s="153">
        <v>374.39</v>
      </c>
      <c r="I817" s="154"/>
      <c r="L817" s="150"/>
      <c r="M817" s="155"/>
      <c r="T817" s="156"/>
      <c r="AT817" s="151" t="s">
        <v>188</v>
      </c>
      <c r="AU817" s="151" t="s">
        <v>81</v>
      </c>
      <c r="AV817" s="12" t="s">
        <v>81</v>
      </c>
      <c r="AW817" s="12" t="s">
        <v>34</v>
      </c>
      <c r="AX817" s="12" t="s">
        <v>72</v>
      </c>
      <c r="AY817" s="151" t="s">
        <v>163</v>
      </c>
    </row>
    <row r="818" spans="2:65" s="14" customFormat="1" ht="11.25">
      <c r="B818" s="175"/>
      <c r="D818" s="148" t="s">
        <v>188</v>
      </c>
      <c r="E818" s="176" t="s">
        <v>19</v>
      </c>
      <c r="F818" s="177" t="s">
        <v>1203</v>
      </c>
      <c r="H818" s="176" t="s">
        <v>19</v>
      </c>
      <c r="I818" s="178"/>
      <c r="L818" s="175"/>
      <c r="M818" s="179"/>
      <c r="T818" s="180"/>
      <c r="AT818" s="176" t="s">
        <v>188</v>
      </c>
      <c r="AU818" s="176" t="s">
        <v>81</v>
      </c>
      <c r="AV818" s="14" t="s">
        <v>79</v>
      </c>
      <c r="AW818" s="14" t="s">
        <v>34</v>
      </c>
      <c r="AX818" s="14" t="s">
        <v>72</v>
      </c>
      <c r="AY818" s="176" t="s">
        <v>163</v>
      </c>
    </row>
    <row r="819" spans="2:65" s="12" customFormat="1" ht="22.5">
      <c r="B819" s="150"/>
      <c r="D819" s="148" t="s">
        <v>188</v>
      </c>
      <c r="E819" s="151" t="s">
        <v>19</v>
      </c>
      <c r="F819" s="152" t="s">
        <v>1204</v>
      </c>
      <c r="H819" s="153">
        <v>1515.35</v>
      </c>
      <c r="I819" s="154"/>
      <c r="L819" s="150"/>
      <c r="M819" s="155"/>
      <c r="T819" s="156"/>
      <c r="AT819" s="151" t="s">
        <v>188</v>
      </c>
      <c r="AU819" s="151" t="s">
        <v>81</v>
      </c>
      <c r="AV819" s="12" t="s">
        <v>81</v>
      </c>
      <c r="AW819" s="12" t="s">
        <v>34</v>
      </c>
      <c r="AX819" s="12" t="s">
        <v>72</v>
      </c>
      <c r="AY819" s="151" t="s">
        <v>163</v>
      </c>
    </row>
    <row r="820" spans="2:65" s="12" customFormat="1" ht="22.5">
      <c r="B820" s="150"/>
      <c r="D820" s="148" t="s">
        <v>188</v>
      </c>
      <c r="E820" s="151" t="s">
        <v>19</v>
      </c>
      <c r="F820" s="152" t="s">
        <v>1205</v>
      </c>
      <c r="H820" s="153">
        <v>750.57</v>
      </c>
      <c r="I820" s="154"/>
      <c r="L820" s="150"/>
      <c r="M820" s="155"/>
      <c r="T820" s="156"/>
      <c r="AT820" s="151" t="s">
        <v>188</v>
      </c>
      <c r="AU820" s="151" t="s">
        <v>81</v>
      </c>
      <c r="AV820" s="12" t="s">
        <v>81</v>
      </c>
      <c r="AW820" s="12" t="s">
        <v>34</v>
      </c>
      <c r="AX820" s="12" t="s">
        <v>72</v>
      </c>
      <c r="AY820" s="151" t="s">
        <v>163</v>
      </c>
    </row>
    <row r="821" spans="2:65" s="12" customFormat="1" ht="22.5">
      <c r="B821" s="150"/>
      <c r="D821" s="148" t="s">
        <v>188</v>
      </c>
      <c r="E821" s="151" t="s">
        <v>19</v>
      </c>
      <c r="F821" s="152" t="s">
        <v>1206</v>
      </c>
      <c r="H821" s="153">
        <v>284.58999999999997</v>
      </c>
      <c r="I821" s="154"/>
      <c r="L821" s="150"/>
      <c r="M821" s="155"/>
      <c r="T821" s="156"/>
      <c r="AT821" s="151" t="s">
        <v>188</v>
      </c>
      <c r="AU821" s="151" t="s">
        <v>81</v>
      </c>
      <c r="AV821" s="12" t="s">
        <v>81</v>
      </c>
      <c r="AW821" s="12" t="s">
        <v>34</v>
      </c>
      <c r="AX821" s="12" t="s">
        <v>72</v>
      </c>
      <c r="AY821" s="151" t="s">
        <v>163</v>
      </c>
    </row>
    <row r="822" spans="2:65" s="12" customFormat="1" ht="11.25">
      <c r="B822" s="150"/>
      <c r="D822" s="148" t="s">
        <v>188</v>
      </c>
      <c r="E822" s="151" t="s">
        <v>19</v>
      </c>
      <c r="F822" s="152" t="s">
        <v>1207</v>
      </c>
      <c r="H822" s="153">
        <v>385.75</v>
      </c>
      <c r="I822" s="154"/>
      <c r="L822" s="150"/>
      <c r="M822" s="155"/>
      <c r="T822" s="156"/>
      <c r="AT822" s="151" t="s">
        <v>188</v>
      </c>
      <c r="AU822" s="151" t="s">
        <v>81</v>
      </c>
      <c r="AV822" s="12" t="s">
        <v>81</v>
      </c>
      <c r="AW822" s="12" t="s">
        <v>34</v>
      </c>
      <c r="AX822" s="12" t="s">
        <v>72</v>
      </c>
      <c r="AY822" s="151" t="s">
        <v>163</v>
      </c>
    </row>
    <row r="823" spans="2:65" s="14" customFormat="1" ht="11.25">
      <c r="B823" s="175"/>
      <c r="D823" s="148" t="s">
        <v>188</v>
      </c>
      <c r="E823" s="176" t="s">
        <v>19</v>
      </c>
      <c r="F823" s="177" t="s">
        <v>1208</v>
      </c>
      <c r="H823" s="176" t="s">
        <v>19</v>
      </c>
      <c r="I823" s="178"/>
      <c r="L823" s="175"/>
      <c r="M823" s="179"/>
      <c r="T823" s="180"/>
      <c r="AT823" s="176" t="s">
        <v>188</v>
      </c>
      <c r="AU823" s="176" t="s">
        <v>81</v>
      </c>
      <c r="AV823" s="14" t="s">
        <v>79</v>
      </c>
      <c r="AW823" s="14" t="s">
        <v>34</v>
      </c>
      <c r="AX823" s="14" t="s">
        <v>72</v>
      </c>
      <c r="AY823" s="176" t="s">
        <v>163</v>
      </c>
    </row>
    <row r="824" spans="2:65" s="12" customFormat="1" ht="11.25">
      <c r="B824" s="150"/>
      <c r="D824" s="148" t="s">
        <v>188</v>
      </c>
      <c r="E824" s="151" t="s">
        <v>19</v>
      </c>
      <c r="F824" s="152" t="s">
        <v>1209</v>
      </c>
      <c r="H824" s="153">
        <v>226.93</v>
      </c>
      <c r="I824" s="154"/>
      <c r="L824" s="150"/>
      <c r="M824" s="155"/>
      <c r="T824" s="156"/>
      <c r="AT824" s="151" t="s">
        <v>188</v>
      </c>
      <c r="AU824" s="151" t="s">
        <v>81</v>
      </c>
      <c r="AV824" s="12" t="s">
        <v>81</v>
      </c>
      <c r="AW824" s="12" t="s">
        <v>34</v>
      </c>
      <c r="AX824" s="12" t="s">
        <v>72</v>
      </c>
      <c r="AY824" s="151" t="s">
        <v>163</v>
      </c>
    </row>
    <row r="825" spans="2:65" s="13" customFormat="1" ht="11.25">
      <c r="B825" s="157"/>
      <c r="D825" s="148" t="s">
        <v>188</v>
      </c>
      <c r="E825" s="158" t="s">
        <v>19</v>
      </c>
      <c r="F825" s="159" t="s">
        <v>244</v>
      </c>
      <c r="H825" s="160">
        <v>3537.58</v>
      </c>
      <c r="I825" s="161"/>
      <c r="L825" s="157"/>
      <c r="M825" s="162"/>
      <c r="T825" s="163"/>
      <c r="AT825" s="158" t="s">
        <v>188</v>
      </c>
      <c r="AU825" s="158" t="s">
        <v>81</v>
      </c>
      <c r="AV825" s="13" t="s">
        <v>170</v>
      </c>
      <c r="AW825" s="13" t="s">
        <v>34</v>
      </c>
      <c r="AX825" s="13" t="s">
        <v>79</v>
      </c>
      <c r="AY825" s="158" t="s">
        <v>163</v>
      </c>
    </row>
    <row r="826" spans="2:65" s="1" customFormat="1" ht="33" customHeight="1">
      <c r="B826" s="32"/>
      <c r="C826" s="131" t="s">
        <v>1235</v>
      </c>
      <c r="D826" s="131" t="s">
        <v>165</v>
      </c>
      <c r="E826" s="132" t="s">
        <v>1236</v>
      </c>
      <c r="F826" s="133" t="s">
        <v>1237</v>
      </c>
      <c r="G826" s="134" t="s">
        <v>274</v>
      </c>
      <c r="H826" s="135">
        <v>3.97</v>
      </c>
      <c r="I826" s="136"/>
      <c r="J826" s="137">
        <f>ROUND(I826*H826,2)</f>
        <v>0</v>
      </c>
      <c r="K826" s="133" t="s">
        <v>169</v>
      </c>
      <c r="L826" s="32"/>
      <c r="M826" s="138" t="s">
        <v>19</v>
      </c>
      <c r="N826" s="139" t="s">
        <v>43</v>
      </c>
      <c r="P826" s="140">
        <f>O826*H826</f>
        <v>0</v>
      </c>
      <c r="Q826" s="140">
        <v>0</v>
      </c>
      <c r="R826" s="140">
        <f>Q826*H826</f>
        <v>0</v>
      </c>
      <c r="S826" s="140">
        <v>0</v>
      </c>
      <c r="T826" s="141">
        <f>S826*H826</f>
        <v>0</v>
      </c>
      <c r="AR826" s="142" t="s">
        <v>170</v>
      </c>
      <c r="AT826" s="142" t="s">
        <v>165</v>
      </c>
      <c r="AU826" s="142" t="s">
        <v>81</v>
      </c>
      <c r="AY826" s="17" t="s">
        <v>163</v>
      </c>
      <c r="BE826" s="143">
        <f>IF(N826="základní",J826,0)</f>
        <v>0</v>
      </c>
      <c r="BF826" s="143">
        <f>IF(N826="snížená",J826,0)</f>
        <v>0</v>
      </c>
      <c r="BG826" s="143">
        <f>IF(N826="zákl. přenesená",J826,0)</f>
        <v>0</v>
      </c>
      <c r="BH826" s="143">
        <f>IF(N826="sníž. přenesená",J826,0)</f>
        <v>0</v>
      </c>
      <c r="BI826" s="143">
        <f>IF(N826="nulová",J826,0)</f>
        <v>0</v>
      </c>
      <c r="BJ826" s="17" t="s">
        <v>79</v>
      </c>
      <c r="BK826" s="143">
        <f>ROUND(I826*H826,2)</f>
        <v>0</v>
      </c>
      <c r="BL826" s="17" t="s">
        <v>170</v>
      </c>
      <c r="BM826" s="142" t="s">
        <v>1238</v>
      </c>
    </row>
    <row r="827" spans="2:65" s="1" customFormat="1" ht="11.25">
      <c r="B827" s="32"/>
      <c r="D827" s="144" t="s">
        <v>172</v>
      </c>
      <c r="F827" s="145" t="s">
        <v>1239</v>
      </c>
      <c r="I827" s="146"/>
      <c r="L827" s="32"/>
      <c r="M827" s="147"/>
      <c r="T827" s="53"/>
      <c r="AT827" s="17" t="s">
        <v>172</v>
      </c>
      <c r="AU827" s="17" t="s">
        <v>81</v>
      </c>
    </row>
    <row r="828" spans="2:65" s="1" customFormat="1" ht="58.5">
      <c r="B828" s="32"/>
      <c r="D828" s="148" t="s">
        <v>174</v>
      </c>
      <c r="F828" s="149" t="s">
        <v>1240</v>
      </c>
      <c r="I828" s="146"/>
      <c r="L828" s="32"/>
      <c r="M828" s="147"/>
      <c r="T828" s="53"/>
      <c r="AT828" s="17" t="s">
        <v>174</v>
      </c>
      <c r="AU828" s="17" t="s">
        <v>81</v>
      </c>
    </row>
    <row r="829" spans="2:65" s="1" customFormat="1" ht="16.5" customHeight="1">
      <c r="B829" s="32"/>
      <c r="C829" s="164" t="s">
        <v>1241</v>
      </c>
      <c r="D829" s="164" t="s">
        <v>271</v>
      </c>
      <c r="E829" s="165" t="s">
        <v>1242</v>
      </c>
      <c r="F829" s="166" t="s">
        <v>1243</v>
      </c>
      <c r="G829" s="167" t="s">
        <v>274</v>
      </c>
      <c r="H829" s="168">
        <v>3.97</v>
      </c>
      <c r="I829" s="169"/>
      <c r="J829" s="170">
        <f>ROUND(I829*H829,2)</f>
        <v>0</v>
      </c>
      <c r="K829" s="166" t="s">
        <v>169</v>
      </c>
      <c r="L829" s="171"/>
      <c r="M829" s="172" t="s">
        <v>19</v>
      </c>
      <c r="N829" s="173" t="s">
        <v>43</v>
      </c>
      <c r="P829" s="140">
        <f>O829*H829</f>
        <v>0</v>
      </c>
      <c r="Q829" s="140">
        <v>1</v>
      </c>
      <c r="R829" s="140">
        <f>Q829*H829</f>
        <v>3.97</v>
      </c>
      <c r="S829" s="140">
        <v>0</v>
      </c>
      <c r="T829" s="141">
        <f>S829*H829</f>
        <v>0</v>
      </c>
      <c r="AR829" s="142" t="s">
        <v>214</v>
      </c>
      <c r="AT829" s="142" t="s">
        <v>271</v>
      </c>
      <c r="AU829" s="142" t="s">
        <v>81</v>
      </c>
      <c r="AY829" s="17" t="s">
        <v>163</v>
      </c>
      <c r="BE829" s="143">
        <f>IF(N829="základní",J829,0)</f>
        <v>0</v>
      </c>
      <c r="BF829" s="143">
        <f>IF(N829="snížená",J829,0)</f>
        <v>0</v>
      </c>
      <c r="BG829" s="143">
        <f>IF(N829="zákl. přenesená",J829,0)</f>
        <v>0</v>
      </c>
      <c r="BH829" s="143">
        <f>IF(N829="sníž. přenesená",J829,0)</f>
        <v>0</v>
      </c>
      <c r="BI829" s="143">
        <f>IF(N829="nulová",J829,0)</f>
        <v>0</v>
      </c>
      <c r="BJ829" s="17" t="s">
        <v>79</v>
      </c>
      <c r="BK829" s="143">
        <f>ROUND(I829*H829,2)</f>
        <v>0</v>
      </c>
      <c r="BL829" s="17" t="s">
        <v>170</v>
      </c>
      <c r="BM829" s="142" t="s">
        <v>1244</v>
      </c>
    </row>
    <row r="830" spans="2:65" s="12" customFormat="1" ht="11.25">
      <c r="B830" s="150"/>
      <c r="D830" s="148" t="s">
        <v>188</v>
      </c>
      <c r="E830" s="151" t="s">
        <v>19</v>
      </c>
      <c r="F830" s="152" t="s">
        <v>1245</v>
      </c>
      <c r="H830" s="153">
        <v>1.167</v>
      </c>
      <c r="I830" s="154"/>
      <c r="L830" s="150"/>
      <c r="M830" s="155"/>
      <c r="T830" s="156"/>
      <c r="AT830" s="151" t="s">
        <v>188</v>
      </c>
      <c r="AU830" s="151" t="s">
        <v>81</v>
      </c>
      <c r="AV830" s="12" t="s">
        <v>81</v>
      </c>
      <c r="AW830" s="12" t="s">
        <v>34</v>
      </c>
      <c r="AX830" s="12" t="s">
        <v>72</v>
      </c>
      <c r="AY830" s="151" t="s">
        <v>163</v>
      </c>
    </row>
    <row r="831" spans="2:65" s="12" customFormat="1" ht="11.25">
      <c r="B831" s="150"/>
      <c r="D831" s="148" t="s">
        <v>188</v>
      </c>
      <c r="E831" s="151" t="s">
        <v>19</v>
      </c>
      <c r="F831" s="152" t="s">
        <v>1246</v>
      </c>
      <c r="H831" s="153">
        <v>1.236</v>
      </c>
      <c r="I831" s="154"/>
      <c r="L831" s="150"/>
      <c r="M831" s="155"/>
      <c r="T831" s="156"/>
      <c r="AT831" s="151" t="s">
        <v>188</v>
      </c>
      <c r="AU831" s="151" t="s">
        <v>81</v>
      </c>
      <c r="AV831" s="12" t="s">
        <v>81</v>
      </c>
      <c r="AW831" s="12" t="s">
        <v>34</v>
      </c>
      <c r="AX831" s="12" t="s">
        <v>72</v>
      </c>
      <c r="AY831" s="151" t="s">
        <v>163</v>
      </c>
    </row>
    <row r="832" spans="2:65" s="12" customFormat="1" ht="11.25">
      <c r="B832" s="150"/>
      <c r="D832" s="148" t="s">
        <v>188</v>
      </c>
      <c r="E832" s="151" t="s">
        <v>19</v>
      </c>
      <c r="F832" s="152" t="s">
        <v>1247</v>
      </c>
      <c r="H832" s="153">
        <v>1.5669999999999999</v>
      </c>
      <c r="I832" s="154"/>
      <c r="L832" s="150"/>
      <c r="M832" s="155"/>
      <c r="T832" s="156"/>
      <c r="AT832" s="151" t="s">
        <v>188</v>
      </c>
      <c r="AU832" s="151" t="s">
        <v>81</v>
      </c>
      <c r="AV832" s="12" t="s">
        <v>81</v>
      </c>
      <c r="AW832" s="12" t="s">
        <v>34</v>
      </c>
      <c r="AX832" s="12" t="s">
        <v>72</v>
      </c>
      <c r="AY832" s="151" t="s">
        <v>163</v>
      </c>
    </row>
    <row r="833" spans="2:65" s="13" customFormat="1" ht="11.25">
      <c r="B833" s="157"/>
      <c r="D833" s="148" t="s">
        <v>188</v>
      </c>
      <c r="E833" s="158" t="s">
        <v>19</v>
      </c>
      <c r="F833" s="159" t="s">
        <v>244</v>
      </c>
      <c r="H833" s="160">
        <v>3.97</v>
      </c>
      <c r="I833" s="161"/>
      <c r="L833" s="157"/>
      <c r="M833" s="162"/>
      <c r="T833" s="163"/>
      <c r="AT833" s="158" t="s">
        <v>188</v>
      </c>
      <c r="AU833" s="158" t="s">
        <v>81</v>
      </c>
      <c r="AV833" s="13" t="s">
        <v>170</v>
      </c>
      <c r="AW833" s="13" t="s">
        <v>34</v>
      </c>
      <c r="AX833" s="13" t="s">
        <v>79</v>
      </c>
      <c r="AY833" s="158" t="s">
        <v>163</v>
      </c>
    </row>
    <row r="834" spans="2:65" s="1" customFormat="1" ht="33" customHeight="1">
      <c r="B834" s="32"/>
      <c r="C834" s="131" t="s">
        <v>1248</v>
      </c>
      <c r="D834" s="131" t="s">
        <v>165</v>
      </c>
      <c r="E834" s="132" t="s">
        <v>1236</v>
      </c>
      <c r="F834" s="133" t="s">
        <v>1237</v>
      </c>
      <c r="G834" s="134" t="s">
        <v>274</v>
      </c>
      <c r="H834" s="135">
        <v>1.6040000000000001</v>
      </c>
      <c r="I834" s="136"/>
      <c r="J834" s="137">
        <f>ROUND(I834*H834,2)</f>
        <v>0</v>
      </c>
      <c r="K834" s="133" t="s">
        <v>169</v>
      </c>
      <c r="L834" s="32"/>
      <c r="M834" s="138" t="s">
        <v>19</v>
      </c>
      <c r="N834" s="139" t="s">
        <v>43</v>
      </c>
      <c r="P834" s="140">
        <f>O834*H834</f>
        <v>0</v>
      </c>
      <c r="Q834" s="140">
        <v>0</v>
      </c>
      <c r="R834" s="140">
        <f>Q834*H834</f>
        <v>0</v>
      </c>
      <c r="S834" s="140">
        <v>0</v>
      </c>
      <c r="T834" s="141">
        <f>S834*H834</f>
        <v>0</v>
      </c>
      <c r="AR834" s="142" t="s">
        <v>170</v>
      </c>
      <c r="AT834" s="142" t="s">
        <v>165</v>
      </c>
      <c r="AU834" s="142" t="s">
        <v>81</v>
      </c>
      <c r="AY834" s="17" t="s">
        <v>163</v>
      </c>
      <c r="BE834" s="143">
        <f>IF(N834="základní",J834,0)</f>
        <v>0</v>
      </c>
      <c r="BF834" s="143">
        <f>IF(N834="snížená",J834,0)</f>
        <v>0</v>
      </c>
      <c r="BG834" s="143">
        <f>IF(N834="zákl. přenesená",J834,0)</f>
        <v>0</v>
      </c>
      <c r="BH834" s="143">
        <f>IF(N834="sníž. přenesená",J834,0)</f>
        <v>0</v>
      </c>
      <c r="BI834" s="143">
        <f>IF(N834="nulová",J834,0)</f>
        <v>0</v>
      </c>
      <c r="BJ834" s="17" t="s">
        <v>79</v>
      </c>
      <c r="BK834" s="143">
        <f>ROUND(I834*H834,2)</f>
        <v>0</v>
      </c>
      <c r="BL834" s="17" t="s">
        <v>170</v>
      </c>
      <c r="BM834" s="142" t="s">
        <v>1249</v>
      </c>
    </row>
    <row r="835" spans="2:65" s="1" customFormat="1" ht="11.25">
      <c r="B835" s="32"/>
      <c r="D835" s="144" t="s">
        <v>172</v>
      </c>
      <c r="F835" s="145" t="s">
        <v>1239</v>
      </c>
      <c r="I835" s="146"/>
      <c r="L835" s="32"/>
      <c r="M835" s="147"/>
      <c r="T835" s="53"/>
      <c r="AT835" s="17" t="s">
        <v>172</v>
      </c>
      <c r="AU835" s="17" t="s">
        <v>81</v>
      </c>
    </row>
    <row r="836" spans="2:65" s="1" customFormat="1" ht="58.5">
      <c r="B836" s="32"/>
      <c r="D836" s="148" t="s">
        <v>174</v>
      </c>
      <c r="F836" s="149" t="s">
        <v>1240</v>
      </c>
      <c r="I836" s="146"/>
      <c r="L836" s="32"/>
      <c r="M836" s="147"/>
      <c r="T836" s="53"/>
      <c r="AT836" s="17" t="s">
        <v>174</v>
      </c>
      <c r="AU836" s="17" t="s">
        <v>81</v>
      </c>
    </row>
    <row r="837" spans="2:65" s="1" customFormat="1" ht="16.5" customHeight="1">
      <c r="B837" s="32"/>
      <c r="C837" s="164" t="s">
        <v>1250</v>
      </c>
      <c r="D837" s="164" t="s">
        <v>271</v>
      </c>
      <c r="E837" s="165" t="s">
        <v>1251</v>
      </c>
      <c r="F837" s="166" t="s">
        <v>1252</v>
      </c>
      <c r="G837" s="167" t="s">
        <v>274</v>
      </c>
      <c r="H837" s="168">
        <v>1.6040000000000001</v>
      </c>
      <c r="I837" s="169"/>
      <c r="J837" s="170">
        <f>ROUND(I837*H837,2)</f>
        <v>0</v>
      </c>
      <c r="K837" s="166" t="s">
        <v>192</v>
      </c>
      <c r="L837" s="171"/>
      <c r="M837" s="172" t="s">
        <v>19</v>
      </c>
      <c r="N837" s="173" t="s">
        <v>43</v>
      </c>
      <c r="P837" s="140">
        <f>O837*H837</f>
        <v>0</v>
      </c>
      <c r="Q837" s="140">
        <v>1</v>
      </c>
      <c r="R837" s="140">
        <f>Q837*H837</f>
        <v>1.6040000000000001</v>
      </c>
      <c r="S837" s="140">
        <v>0</v>
      </c>
      <c r="T837" s="141">
        <f>S837*H837</f>
        <v>0</v>
      </c>
      <c r="AR837" s="142" t="s">
        <v>214</v>
      </c>
      <c r="AT837" s="142" t="s">
        <v>271</v>
      </c>
      <c r="AU837" s="142" t="s">
        <v>81</v>
      </c>
      <c r="AY837" s="17" t="s">
        <v>163</v>
      </c>
      <c r="BE837" s="143">
        <f>IF(N837="základní",J837,0)</f>
        <v>0</v>
      </c>
      <c r="BF837" s="143">
        <f>IF(N837="snížená",J837,0)</f>
        <v>0</v>
      </c>
      <c r="BG837" s="143">
        <f>IF(N837="zákl. přenesená",J837,0)</f>
        <v>0</v>
      </c>
      <c r="BH837" s="143">
        <f>IF(N837="sníž. přenesená",J837,0)</f>
        <v>0</v>
      </c>
      <c r="BI837" s="143">
        <f>IF(N837="nulová",J837,0)</f>
        <v>0</v>
      </c>
      <c r="BJ837" s="17" t="s">
        <v>79</v>
      </c>
      <c r="BK837" s="143">
        <f>ROUND(I837*H837,2)</f>
        <v>0</v>
      </c>
      <c r="BL837" s="17" t="s">
        <v>170</v>
      </c>
      <c r="BM837" s="142" t="s">
        <v>1253</v>
      </c>
    </row>
    <row r="838" spans="2:65" s="12" customFormat="1" ht="11.25">
      <c r="B838" s="150"/>
      <c r="D838" s="148" t="s">
        <v>188</v>
      </c>
      <c r="E838" s="151" t="s">
        <v>19</v>
      </c>
      <c r="F838" s="152" t="s">
        <v>1254</v>
      </c>
      <c r="H838" s="153">
        <v>1.6040000000000001</v>
      </c>
      <c r="I838" s="154"/>
      <c r="L838" s="150"/>
      <c r="M838" s="155"/>
      <c r="T838" s="156"/>
      <c r="AT838" s="151" t="s">
        <v>188</v>
      </c>
      <c r="AU838" s="151" t="s">
        <v>81</v>
      </c>
      <c r="AV838" s="12" t="s">
        <v>81</v>
      </c>
      <c r="AW838" s="12" t="s">
        <v>34</v>
      </c>
      <c r="AX838" s="12" t="s">
        <v>79</v>
      </c>
      <c r="AY838" s="151" t="s">
        <v>163</v>
      </c>
    </row>
    <row r="839" spans="2:65" s="1" customFormat="1" ht="37.9" customHeight="1">
      <c r="B839" s="32"/>
      <c r="C839" s="131" t="s">
        <v>1255</v>
      </c>
      <c r="D839" s="131" t="s">
        <v>165</v>
      </c>
      <c r="E839" s="132" t="s">
        <v>1256</v>
      </c>
      <c r="F839" s="133" t="s">
        <v>1257</v>
      </c>
      <c r="G839" s="134" t="s">
        <v>521</v>
      </c>
      <c r="H839" s="135">
        <v>96</v>
      </c>
      <c r="I839" s="136"/>
      <c r="J839" s="137">
        <f>ROUND(I839*H839,2)</f>
        <v>0</v>
      </c>
      <c r="K839" s="133" t="s">
        <v>169</v>
      </c>
      <c r="L839" s="32"/>
      <c r="M839" s="138" t="s">
        <v>19</v>
      </c>
      <c r="N839" s="139" t="s">
        <v>43</v>
      </c>
      <c r="P839" s="140">
        <f>O839*H839</f>
        <v>0</v>
      </c>
      <c r="Q839" s="140">
        <v>4.0000000000000003E-5</v>
      </c>
      <c r="R839" s="140">
        <f>Q839*H839</f>
        <v>3.8400000000000005E-3</v>
      </c>
      <c r="S839" s="140">
        <v>0</v>
      </c>
      <c r="T839" s="141">
        <f>S839*H839</f>
        <v>0</v>
      </c>
      <c r="AR839" s="142" t="s">
        <v>170</v>
      </c>
      <c r="AT839" s="142" t="s">
        <v>165</v>
      </c>
      <c r="AU839" s="142" t="s">
        <v>81</v>
      </c>
      <c r="AY839" s="17" t="s">
        <v>163</v>
      </c>
      <c r="BE839" s="143">
        <f>IF(N839="základní",J839,0)</f>
        <v>0</v>
      </c>
      <c r="BF839" s="143">
        <f>IF(N839="snížená",J839,0)</f>
        <v>0</v>
      </c>
      <c r="BG839" s="143">
        <f>IF(N839="zákl. přenesená",J839,0)</f>
        <v>0</v>
      </c>
      <c r="BH839" s="143">
        <f>IF(N839="sníž. přenesená",J839,0)</f>
        <v>0</v>
      </c>
      <c r="BI839" s="143">
        <f>IF(N839="nulová",J839,0)</f>
        <v>0</v>
      </c>
      <c r="BJ839" s="17" t="s">
        <v>79</v>
      </c>
      <c r="BK839" s="143">
        <f>ROUND(I839*H839,2)</f>
        <v>0</v>
      </c>
      <c r="BL839" s="17" t="s">
        <v>170</v>
      </c>
      <c r="BM839" s="142" t="s">
        <v>1258</v>
      </c>
    </row>
    <row r="840" spans="2:65" s="1" customFormat="1" ht="11.25">
      <c r="B840" s="32"/>
      <c r="D840" s="144" t="s">
        <v>172</v>
      </c>
      <c r="F840" s="145" t="s">
        <v>1259</v>
      </c>
      <c r="I840" s="146"/>
      <c r="L840" s="32"/>
      <c r="M840" s="147"/>
      <c r="T840" s="53"/>
      <c r="AT840" s="17" t="s">
        <v>172</v>
      </c>
      <c r="AU840" s="17" t="s">
        <v>81</v>
      </c>
    </row>
    <row r="841" spans="2:65" s="1" customFormat="1" ht="117">
      <c r="B841" s="32"/>
      <c r="D841" s="148" t="s">
        <v>174</v>
      </c>
      <c r="F841" s="149" t="s">
        <v>1260</v>
      </c>
      <c r="I841" s="146"/>
      <c r="L841" s="32"/>
      <c r="M841" s="147"/>
      <c r="T841" s="53"/>
      <c r="AT841" s="17" t="s">
        <v>174</v>
      </c>
      <c r="AU841" s="17" t="s">
        <v>81</v>
      </c>
    </row>
    <row r="842" spans="2:65" s="12" customFormat="1" ht="11.25">
      <c r="B842" s="150"/>
      <c r="D842" s="148" t="s">
        <v>188</v>
      </c>
      <c r="E842" s="151" t="s">
        <v>19</v>
      </c>
      <c r="F842" s="152" t="s">
        <v>1261</v>
      </c>
      <c r="H842" s="153">
        <v>96</v>
      </c>
      <c r="I842" s="154"/>
      <c r="L842" s="150"/>
      <c r="M842" s="155"/>
      <c r="T842" s="156"/>
      <c r="AT842" s="151" t="s">
        <v>188</v>
      </c>
      <c r="AU842" s="151" t="s">
        <v>81</v>
      </c>
      <c r="AV842" s="12" t="s">
        <v>81</v>
      </c>
      <c r="AW842" s="12" t="s">
        <v>34</v>
      </c>
      <c r="AX842" s="12" t="s">
        <v>79</v>
      </c>
      <c r="AY842" s="151" t="s">
        <v>163</v>
      </c>
    </row>
    <row r="843" spans="2:65" s="1" customFormat="1" ht="16.5" customHeight="1">
      <c r="B843" s="32"/>
      <c r="C843" s="131" t="s">
        <v>1262</v>
      </c>
      <c r="D843" s="131" t="s">
        <v>165</v>
      </c>
      <c r="E843" s="132" t="s">
        <v>1263</v>
      </c>
      <c r="F843" s="133" t="s">
        <v>1264</v>
      </c>
      <c r="G843" s="134" t="s">
        <v>185</v>
      </c>
      <c r="H843" s="135">
        <v>0.34599999999999997</v>
      </c>
      <c r="I843" s="136"/>
      <c r="J843" s="137">
        <f>ROUND(I843*H843,2)</f>
        <v>0</v>
      </c>
      <c r="K843" s="133" t="s">
        <v>169</v>
      </c>
      <c r="L843" s="32"/>
      <c r="M843" s="138" t="s">
        <v>19</v>
      </c>
      <c r="N843" s="139" t="s">
        <v>43</v>
      </c>
      <c r="P843" s="140">
        <f>O843*H843</f>
        <v>0</v>
      </c>
      <c r="Q843" s="140">
        <v>1.6372100000000001</v>
      </c>
      <c r="R843" s="140">
        <f>Q843*H843</f>
        <v>0.56647466000000002</v>
      </c>
      <c r="S843" s="140">
        <v>0</v>
      </c>
      <c r="T843" s="141">
        <f>S843*H843</f>
        <v>0</v>
      </c>
      <c r="AR843" s="142" t="s">
        <v>170</v>
      </c>
      <c r="AT843" s="142" t="s">
        <v>165</v>
      </c>
      <c r="AU843" s="142" t="s">
        <v>81</v>
      </c>
      <c r="AY843" s="17" t="s">
        <v>163</v>
      </c>
      <c r="BE843" s="143">
        <f>IF(N843="základní",J843,0)</f>
        <v>0</v>
      </c>
      <c r="BF843" s="143">
        <f>IF(N843="snížená",J843,0)</f>
        <v>0</v>
      </c>
      <c r="BG843" s="143">
        <f>IF(N843="zákl. přenesená",J843,0)</f>
        <v>0</v>
      </c>
      <c r="BH843" s="143">
        <f>IF(N843="sníž. přenesená",J843,0)</f>
        <v>0</v>
      </c>
      <c r="BI843" s="143">
        <f>IF(N843="nulová",J843,0)</f>
        <v>0</v>
      </c>
      <c r="BJ843" s="17" t="s">
        <v>79</v>
      </c>
      <c r="BK843" s="143">
        <f>ROUND(I843*H843,2)</f>
        <v>0</v>
      </c>
      <c r="BL843" s="17" t="s">
        <v>170</v>
      </c>
      <c r="BM843" s="142" t="s">
        <v>1265</v>
      </c>
    </row>
    <row r="844" spans="2:65" s="1" customFormat="1" ht="11.25">
      <c r="B844" s="32"/>
      <c r="D844" s="144" t="s">
        <v>172</v>
      </c>
      <c r="F844" s="145" t="s">
        <v>1266</v>
      </c>
      <c r="I844" s="146"/>
      <c r="L844" s="32"/>
      <c r="M844" s="147"/>
      <c r="T844" s="53"/>
      <c r="AT844" s="17" t="s">
        <v>172</v>
      </c>
      <c r="AU844" s="17" t="s">
        <v>81</v>
      </c>
    </row>
    <row r="845" spans="2:65" s="1" customFormat="1" ht="68.25">
      <c r="B845" s="32"/>
      <c r="D845" s="148" t="s">
        <v>174</v>
      </c>
      <c r="F845" s="149" t="s">
        <v>1267</v>
      </c>
      <c r="I845" s="146"/>
      <c r="L845" s="32"/>
      <c r="M845" s="147"/>
      <c r="T845" s="53"/>
      <c r="AT845" s="17" t="s">
        <v>174</v>
      </c>
      <c r="AU845" s="17" t="s">
        <v>81</v>
      </c>
    </row>
    <row r="846" spans="2:65" s="12" customFormat="1" ht="11.25">
      <c r="B846" s="150"/>
      <c r="D846" s="148" t="s">
        <v>188</v>
      </c>
      <c r="E846" s="151" t="s">
        <v>19</v>
      </c>
      <c r="F846" s="152" t="s">
        <v>1268</v>
      </c>
      <c r="H846" s="153">
        <v>0.34599999999999997</v>
      </c>
      <c r="I846" s="154"/>
      <c r="L846" s="150"/>
      <c r="M846" s="155"/>
      <c r="T846" s="156"/>
      <c r="AT846" s="151" t="s">
        <v>188</v>
      </c>
      <c r="AU846" s="151" t="s">
        <v>81</v>
      </c>
      <c r="AV846" s="12" t="s">
        <v>81</v>
      </c>
      <c r="AW846" s="12" t="s">
        <v>34</v>
      </c>
      <c r="AX846" s="12" t="s">
        <v>79</v>
      </c>
      <c r="AY846" s="151" t="s">
        <v>163</v>
      </c>
    </row>
    <row r="847" spans="2:65" s="1" customFormat="1" ht="49.15" customHeight="1">
      <c r="B847" s="32"/>
      <c r="C847" s="131" t="s">
        <v>1269</v>
      </c>
      <c r="D847" s="131" t="s">
        <v>165</v>
      </c>
      <c r="E847" s="132" t="s">
        <v>1270</v>
      </c>
      <c r="F847" s="133" t="s">
        <v>1271</v>
      </c>
      <c r="G847" s="134" t="s">
        <v>521</v>
      </c>
      <c r="H847" s="135">
        <v>96</v>
      </c>
      <c r="I847" s="136"/>
      <c r="J847" s="137">
        <f>ROUND(I847*H847,2)</f>
        <v>0</v>
      </c>
      <c r="K847" s="133" t="s">
        <v>169</v>
      </c>
      <c r="L847" s="32"/>
      <c r="M847" s="138" t="s">
        <v>19</v>
      </c>
      <c r="N847" s="139" t="s">
        <v>43</v>
      </c>
      <c r="P847" s="140">
        <f>O847*H847</f>
        <v>0</v>
      </c>
      <c r="Q847" s="140">
        <v>0</v>
      </c>
      <c r="R847" s="140">
        <f>Q847*H847</f>
        <v>0</v>
      </c>
      <c r="S847" s="140">
        <v>0</v>
      </c>
      <c r="T847" s="141">
        <f>S847*H847</f>
        <v>0</v>
      </c>
      <c r="AR847" s="142" t="s">
        <v>170</v>
      </c>
      <c r="AT847" s="142" t="s">
        <v>165</v>
      </c>
      <c r="AU847" s="142" t="s">
        <v>81</v>
      </c>
      <c r="AY847" s="17" t="s">
        <v>163</v>
      </c>
      <c r="BE847" s="143">
        <f>IF(N847="základní",J847,0)</f>
        <v>0</v>
      </c>
      <c r="BF847" s="143">
        <f>IF(N847="snížená",J847,0)</f>
        <v>0</v>
      </c>
      <c r="BG847" s="143">
        <f>IF(N847="zákl. přenesená",J847,0)</f>
        <v>0</v>
      </c>
      <c r="BH847" s="143">
        <f>IF(N847="sníž. přenesená",J847,0)</f>
        <v>0</v>
      </c>
      <c r="BI847" s="143">
        <f>IF(N847="nulová",J847,0)</f>
        <v>0</v>
      </c>
      <c r="BJ847" s="17" t="s">
        <v>79</v>
      </c>
      <c r="BK847" s="143">
        <f>ROUND(I847*H847,2)</f>
        <v>0</v>
      </c>
      <c r="BL847" s="17" t="s">
        <v>170</v>
      </c>
      <c r="BM847" s="142" t="s">
        <v>1272</v>
      </c>
    </row>
    <row r="848" spans="2:65" s="1" customFormat="1" ht="11.25">
      <c r="B848" s="32"/>
      <c r="D848" s="144" t="s">
        <v>172</v>
      </c>
      <c r="F848" s="145" t="s">
        <v>1273</v>
      </c>
      <c r="I848" s="146"/>
      <c r="L848" s="32"/>
      <c r="M848" s="147"/>
      <c r="T848" s="53"/>
      <c r="AT848" s="17" t="s">
        <v>172</v>
      </c>
      <c r="AU848" s="17" t="s">
        <v>81</v>
      </c>
    </row>
    <row r="849" spans="2:65" s="1" customFormat="1" ht="146.25">
      <c r="B849" s="32"/>
      <c r="D849" s="148" t="s">
        <v>174</v>
      </c>
      <c r="F849" s="149" t="s">
        <v>1274</v>
      </c>
      <c r="I849" s="146"/>
      <c r="L849" s="32"/>
      <c r="M849" s="147"/>
      <c r="T849" s="53"/>
      <c r="AT849" s="17" t="s">
        <v>174</v>
      </c>
      <c r="AU849" s="17" t="s">
        <v>81</v>
      </c>
    </row>
    <row r="850" spans="2:65" s="12" customFormat="1" ht="11.25">
      <c r="B850" s="150"/>
      <c r="D850" s="148" t="s">
        <v>188</v>
      </c>
      <c r="E850" s="151" t="s">
        <v>19</v>
      </c>
      <c r="F850" s="152" t="s">
        <v>1261</v>
      </c>
      <c r="H850" s="153">
        <v>96</v>
      </c>
      <c r="I850" s="154"/>
      <c r="L850" s="150"/>
      <c r="M850" s="155"/>
      <c r="T850" s="156"/>
      <c r="AT850" s="151" t="s">
        <v>188</v>
      </c>
      <c r="AU850" s="151" t="s">
        <v>81</v>
      </c>
      <c r="AV850" s="12" t="s">
        <v>81</v>
      </c>
      <c r="AW850" s="12" t="s">
        <v>34</v>
      </c>
      <c r="AX850" s="12" t="s">
        <v>79</v>
      </c>
      <c r="AY850" s="151" t="s">
        <v>163</v>
      </c>
    </row>
    <row r="851" spans="2:65" s="1" customFormat="1" ht="16.5" customHeight="1">
      <c r="B851" s="32"/>
      <c r="C851" s="164" t="s">
        <v>1275</v>
      </c>
      <c r="D851" s="164" t="s">
        <v>271</v>
      </c>
      <c r="E851" s="165" t="s">
        <v>1276</v>
      </c>
      <c r="F851" s="166" t="s">
        <v>1277</v>
      </c>
      <c r="G851" s="167" t="s">
        <v>254</v>
      </c>
      <c r="H851" s="168">
        <v>24</v>
      </c>
      <c r="I851" s="169"/>
      <c r="J851" s="170">
        <f>ROUND(I851*H851,2)</f>
        <v>0</v>
      </c>
      <c r="K851" s="166" t="s">
        <v>169</v>
      </c>
      <c r="L851" s="171"/>
      <c r="M851" s="172" t="s">
        <v>19</v>
      </c>
      <c r="N851" s="173" t="s">
        <v>43</v>
      </c>
      <c r="P851" s="140">
        <f>O851*H851</f>
        <v>0</v>
      </c>
      <c r="Q851" s="140">
        <v>1.2999999999999999E-3</v>
      </c>
      <c r="R851" s="140">
        <f>Q851*H851</f>
        <v>3.1199999999999999E-2</v>
      </c>
      <c r="S851" s="140">
        <v>0</v>
      </c>
      <c r="T851" s="141">
        <f>S851*H851</f>
        <v>0</v>
      </c>
      <c r="AR851" s="142" t="s">
        <v>214</v>
      </c>
      <c r="AT851" s="142" t="s">
        <v>271</v>
      </c>
      <c r="AU851" s="142" t="s">
        <v>81</v>
      </c>
      <c r="AY851" s="17" t="s">
        <v>163</v>
      </c>
      <c r="BE851" s="143">
        <f>IF(N851="základní",J851,0)</f>
        <v>0</v>
      </c>
      <c r="BF851" s="143">
        <f>IF(N851="snížená",J851,0)</f>
        <v>0</v>
      </c>
      <c r="BG851" s="143">
        <f>IF(N851="zákl. přenesená",J851,0)</f>
        <v>0</v>
      </c>
      <c r="BH851" s="143">
        <f>IF(N851="sníž. přenesená",J851,0)</f>
        <v>0</v>
      </c>
      <c r="BI851" s="143">
        <f>IF(N851="nulová",J851,0)</f>
        <v>0</v>
      </c>
      <c r="BJ851" s="17" t="s">
        <v>79</v>
      </c>
      <c r="BK851" s="143">
        <f>ROUND(I851*H851,2)</f>
        <v>0</v>
      </c>
      <c r="BL851" s="17" t="s">
        <v>170</v>
      </c>
      <c r="BM851" s="142" t="s">
        <v>1278</v>
      </c>
    </row>
    <row r="852" spans="2:65" s="12" customFormat="1" ht="11.25">
      <c r="B852" s="150"/>
      <c r="D852" s="148" t="s">
        <v>188</v>
      </c>
      <c r="E852" s="151" t="s">
        <v>19</v>
      </c>
      <c r="F852" s="152" t="s">
        <v>1279</v>
      </c>
      <c r="H852" s="153">
        <v>24</v>
      </c>
      <c r="I852" s="154"/>
      <c r="L852" s="150"/>
      <c r="M852" s="155"/>
      <c r="T852" s="156"/>
      <c r="AT852" s="151" t="s">
        <v>188</v>
      </c>
      <c r="AU852" s="151" t="s">
        <v>81</v>
      </c>
      <c r="AV852" s="12" t="s">
        <v>81</v>
      </c>
      <c r="AW852" s="12" t="s">
        <v>34</v>
      </c>
      <c r="AX852" s="12" t="s">
        <v>79</v>
      </c>
      <c r="AY852" s="151" t="s">
        <v>163</v>
      </c>
    </row>
    <row r="853" spans="2:65" s="1" customFormat="1" ht="24.2" customHeight="1">
      <c r="B853" s="32"/>
      <c r="C853" s="164" t="s">
        <v>1280</v>
      </c>
      <c r="D853" s="164" t="s">
        <v>271</v>
      </c>
      <c r="E853" s="165" t="s">
        <v>1281</v>
      </c>
      <c r="F853" s="166" t="s">
        <v>1282</v>
      </c>
      <c r="G853" s="167" t="s">
        <v>1283</v>
      </c>
      <c r="H853" s="168">
        <v>9.6000000000000002E-2</v>
      </c>
      <c r="I853" s="169"/>
      <c r="J853" s="170">
        <f>ROUND(I853*H853,2)</f>
        <v>0</v>
      </c>
      <c r="K853" s="166" t="s">
        <v>169</v>
      </c>
      <c r="L853" s="171"/>
      <c r="M853" s="172" t="s">
        <v>19</v>
      </c>
      <c r="N853" s="173" t="s">
        <v>43</v>
      </c>
      <c r="P853" s="140">
        <f>O853*H853</f>
        <v>0</v>
      </c>
      <c r="Q853" s="140">
        <v>3.3300000000000001E-3</v>
      </c>
      <c r="R853" s="140">
        <f>Q853*H853</f>
        <v>3.1968000000000003E-4</v>
      </c>
      <c r="S853" s="140">
        <v>0</v>
      </c>
      <c r="T853" s="141">
        <f>S853*H853</f>
        <v>0</v>
      </c>
      <c r="AR853" s="142" t="s">
        <v>214</v>
      </c>
      <c r="AT853" s="142" t="s">
        <v>271</v>
      </c>
      <c r="AU853" s="142" t="s">
        <v>81</v>
      </c>
      <c r="AY853" s="17" t="s">
        <v>163</v>
      </c>
      <c r="BE853" s="143">
        <f>IF(N853="základní",J853,0)</f>
        <v>0</v>
      </c>
      <c r="BF853" s="143">
        <f>IF(N853="snížená",J853,0)</f>
        <v>0</v>
      </c>
      <c r="BG853" s="143">
        <f>IF(N853="zákl. přenesená",J853,0)</f>
        <v>0</v>
      </c>
      <c r="BH853" s="143">
        <f>IF(N853="sníž. přenesená",J853,0)</f>
        <v>0</v>
      </c>
      <c r="BI853" s="143">
        <f>IF(N853="nulová",J853,0)</f>
        <v>0</v>
      </c>
      <c r="BJ853" s="17" t="s">
        <v>79</v>
      </c>
      <c r="BK853" s="143">
        <f>ROUND(I853*H853,2)</f>
        <v>0</v>
      </c>
      <c r="BL853" s="17" t="s">
        <v>170</v>
      </c>
      <c r="BM853" s="142" t="s">
        <v>1284</v>
      </c>
    </row>
    <row r="854" spans="2:65" s="12" customFormat="1" ht="11.25">
      <c r="B854" s="150"/>
      <c r="D854" s="148" t="s">
        <v>188</v>
      </c>
      <c r="E854" s="151" t="s">
        <v>19</v>
      </c>
      <c r="F854" s="152" t="s">
        <v>1285</v>
      </c>
      <c r="H854" s="153">
        <v>9.6000000000000002E-2</v>
      </c>
      <c r="I854" s="154"/>
      <c r="L854" s="150"/>
      <c r="M854" s="155"/>
      <c r="T854" s="156"/>
      <c r="AT854" s="151" t="s">
        <v>188</v>
      </c>
      <c r="AU854" s="151" t="s">
        <v>81</v>
      </c>
      <c r="AV854" s="12" t="s">
        <v>81</v>
      </c>
      <c r="AW854" s="12" t="s">
        <v>34</v>
      </c>
      <c r="AX854" s="12" t="s">
        <v>79</v>
      </c>
      <c r="AY854" s="151" t="s">
        <v>163</v>
      </c>
    </row>
    <row r="855" spans="2:65" s="1" customFormat="1" ht="24.2" customHeight="1">
      <c r="B855" s="32"/>
      <c r="C855" s="131" t="s">
        <v>1286</v>
      </c>
      <c r="D855" s="131" t="s">
        <v>165</v>
      </c>
      <c r="E855" s="132" t="s">
        <v>1287</v>
      </c>
      <c r="F855" s="133" t="s">
        <v>1288</v>
      </c>
      <c r="G855" s="134" t="s">
        <v>1289</v>
      </c>
      <c r="H855" s="135">
        <v>794</v>
      </c>
      <c r="I855" s="136"/>
      <c r="J855" s="137">
        <f>ROUND(I855*H855,2)</f>
        <v>0</v>
      </c>
      <c r="K855" s="133" t="s">
        <v>169</v>
      </c>
      <c r="L855" s="32"/>
      <c r="M855" s="138" t="s">
        <v>19</v>
      </c>
      <c r="N855" s="139" t="s">
        <v>43</v>
      </c>
      <c r="P855" s="140">
        <f>O855*H855</f>
        <v>0</v>
      </c>
      <c r="Q855" s="140">
        <v>6.0000000000000002E-5</v>
      </c>
      <c r="R855" s="140">
        <f>Q855*H855</f>
        <v>4.7640000000000002E-2</v>
      </c>
      <c r="S855" s="140">
        <v>0</v>
      </c>
      <c r="T855" s="141">
        <f>S855*H855</f>
        <v>0</v>
      </c>
      <c r="AR855" s="142" t="s">
        <v>170</v>
      </c>
      <c r="AT855" s="142" t="s">
        <v>165</v>
      </c>
      <c r="AU855" s="142" t="s">
        <v>81</v>
      </c>
      <c r="AY855" s="17" t="s">
        <v>163</v>
      </c>
      <c r="BE855" s="143">
        <f>IF(N855="základní",J855,0)</f>
        <v>0</v>
      </c>
      <c r="BF855" s="143">
        <f>IF(N855="snížená",J855,0)</f>
        <v>0</v>
      </c>
      <c r="BG855" s="143">
        <f>IF(N855="zákl. přenesená",J855,0)</f>
        <v>0</v>
      </c>
      <c r="BH855" s="143">
        <f>IF(N855="sníž. přenesená",J855,0)</f>
        <v>0</v>
      </c>
      <c r="BI855" s="143">
        <f>IF(N855="nulová",J855,0)</f>
        <v>0</v>
      </c>
      <c r="BJ855" s="17" t="s">
        <v>79</v>
      </c>
      <c r="BK855" s="143">
        <f>ROUND(I855*H855,2)</f>
        <v>0</v>
      </c>
      <c r="BL855" s="17" t="s">
        <v>170</v>
      </c>
      <c r="BM855" s="142" t="s">
        <v>1290</v>
      </c>
    </row>
    <row r="856" spans="2:65" s="1" customFormat="1" ht="11.25">
      <c r="B856" s="32"/>
      <c r="D856" s="144" t="s">
        <v>172</v>
      </c>
      <c r="F856" s="145" t="s">
        <v>1291</v>
      </c>
      <c r="I856" s="146"/>
      <c r="L856" s="32"/>
      <c r="M856" s="147"/>
      <c r="T856" s="53"/>
      <c r="AT856" s="17" t="s">
        <v>172</v>
      </c>
      <c r="AU856" s="17" t="s">
        <v>81</v>
      </c>
    </row>
    <row r="857" spans="2:65" s="1" customFormat="1" ht="39">
      <c r="B857" s="32"/>
      <c r="D857" s="148" t="s">
        <v>174</v>
      </c>
      <c r="F857" s="149" t="s">
        <v>1292</v>
      </c>
      <c r="I857" s="146"/>
      <c r="L857" s="32"/>
      <c r="M857" s="147"/>
      <c r="T857" s="53"/>
      <c r="AT857" s="17" t="s">
        <v>174</v>
      </c>
      <c r="AU857" s="17" t="s">
        <v>81</v>
      </c>
    </row>
    <row r="858" spans="2:65" s="1" customFormat="1" ht="21.75" customHeight="1">
      <c r="B858" s="32"/>
      <c r="C858" s="164" t="s">
        <v>1293</v>
      </c>
      <c r="D858" s="164" t="s">
        <v>271</v>
      </c>
      <c r="E858" s="165" t="s">
        <v>1294</v>
      </c>
      <c r="F858" s="166" t="s">
        <v>1295</v>
      </c>
      <c r="G858" s="167" t="s">
        <v>274</v>
      </c>
      <c r="H858" s="168">
        <v>0.79400000000000004</v>
      </c>
      <c r="I858" s="169"/>
      <c r="J858" s="170">
        <f>ROUND(I858*H858,2)</f>
        <v>0</v>
      </c>
      <c r="K858" s="166" t="s">
        <v>169</v>
      </c>
      <c r="L858" s="171"/>
      <c r="M858" s="172" t="s">
        <v>19</v>
      </c>
      <c r="N858" s="173" t="s">
        <v>43</v>
      </c>
      <c r="P858" s="140">
        <f>O858*H858</f>
        <v>0</v>
      </c>
      <c r="Q858" s="140">
        <v>1</v>
      </c>
      <c r="R858" s="140">
        <f>Q858*H858</f>
        <v>0.79400000000000004</v>
      </c>
      <c r="S858" s="140">
        <v>0</v>
      </c>
      <c r="T858" s="141">
        <f>S858*H858</f>
        <v>0</v>
      </c>
      <c r="AR858" s="142" t="s">
        <v>214</v>
      </c>
      <c r="AT858" s="142" t="s">
        <v>271</v>
      </c>
      <c r="AU858" s="142" t="s">
        <v>81</v>
      </c>
      <c r="AY858" s="17" t="s">
        <v>163</v>
      </c>
      <c r="BE858" s="143">
        <f>IF(N858="základní",J858,0)</f>
        <v>0</v>
      </c>
      <c r="BF858" s="143">
        <f>IF(N858="snížená",J858,0)</f>
        <v>0</v>
      </c>
      <c r="BG858" s="143">
        <f>IF(N858="zákl. přenesená",J858,0)</f>
        <v>0</v>
      </c>
      <c r="BH858" s="143">
        <f>IF(N858="sníž. přenesená",J858,0)</f>
        <v>0</v>
      </c>
      <c r="BI858" s="143">
        <f>IF(N858="nulová",J858,0)</f>
        <v>0</v>
      </c>
      <c r="BJ858" s="17" t="s">
        <v>79</v>
      </c>
      <c r="BK858" s="143">
        <f>ROUND(I858*H858,2)</f>
        <v>0</v>
      </c>
      <c r="BL858" s="17" t="s">
        <v>170</v>
      </c>
      <c r="BM858" s="142" t="s">
        <v>1296</v>
      </c>
    </row>
    <row r="859" spans="2:65" s="1" customFormat="1" ht="16.5" customHeight="1">
      <c r="B859" s="32"/>
      <c r="C859" s="131" t="s">
        <v>1297</v>
      </c>
      <c r="D859" s="131" t="s">
        <v>165</v>
      </c>
      <c r="E859" s="132" t="s">
        <v>1298</v>
      </c>
      <c r="F859" s="133" t="s">
        <v>1299</v>
      </c>
      <c r="G859" s="134" t="s">
        <v>1300</v>
      </c>
      <c r="H859" s="135">
        <v>1</v>
      </c>
      <c r="I859" s="136"/>
      <c r="J859" s="137">
        <f>ROUND(I859*H859,2)</f>
        <v>0</v>
      </c>
      <c r="K859" s="133" t="s">
        <v>192</v>
      </c>
      <c r="L859" s="32"/>
      <c r="M859" s="138" t="s">
        <v>19</v>
      </c>
      <c r="N859" s="139" t="s">
        <v>43</v>
      </c>
      <c r="P859" s="140">
        <f>O859*H859</f>
        <v>0</v>
      </c>
      <c r="Q859" s="140">
        <v>0</v>
      </c>
      <c r="R859" s="140">
        <f>Q859*H859</f>
        <v>0</v>
      </c>
      <c r="S859" s="140">
        <v>0</v>
      </c>
      <c r="T859" s="141">
        <f>S859*H859</f>
        <v>0</v>
      </c>
      <c r="AR859" s="142" t="s">
        <v>170</v>
      </c>
      <c r="AT859" s="142" t="s">
        <v>165</v>
      </c>
      <c r="AU859" s="142" t="s">
        <v>81</v>
      </c>
      <c r="AY859" s="17" t="s">
        <v>163</v>
      </c>
      <c r="BE859" s="143">
        <f>IF(N859="základní",J859,0)</f>
        <v>0</v>
      </c>
      <c r="BF859" s="143">
        <f>IF(N859="snížená",J859,0)</f>
        <v>0</v>
      </c>
      <c r="BG859" s="143">
        <f>IF(N859="zákl. přenesená",J859,0)</f>
        <v>0</v>
      </c>
      <c r="BH859" s="143">
        <f>IF(N859="sníž. přenesená",J859,0)</f>
        <v>0</v>
      </c>
      <c r="BI859" s="143">
        <f>IF(N859="nulová",J859,0)</f>
        <v>0</v>
      </c>
      <c r="BJ859" s="17" t="s">
        <v>79</v>
      </c>
      <c r="BK859" s="143">
        <f>ROUND(I859*H859,2)</f>
        <v>0</v>
      </c>
      <c r="BL859" s="17" t="s">
        <v>170</v>
      </c>
      <c r="BM859" s="142" t="s">
        <v>1301</v>
      </c>
    </row>
    <row r="860" spans="2:65" s="11" customFormat="1" ht="22.9" customHeight="1">
      <c r="B860" s="119"/>
      <c r="D860" s="120" t="s">
        <v>71</v>
      </c>
      <c r="E860" s="129" t="s">
        <v>749</v>
      </c>
      <c r="F860" s="129" t="s">
        <v>1302</v>
      </c>
      <c r="I860" s="122"/>
      <c r="J860" s="130">
        <f>BK860</f>
        <v>0</v>
      </c>
      <c r="L860" s="119"/>
      <c r="M860" s="124"/>
      <c r="P860" s="125">
        <f>SUM(P861:P863)</f>
        <v>0</v>
      </c>
      <c r="R860" s="125">
        <f>SUM(R861:R863)</f>
        <v>0</v>
      </c>
      <c r="T860" s="126">
        <f>SUM(T861:T863)</f>
        <v>0</v>
      </c>
      <c r="AR860" s="120" t="s">
        <v>79</v>
      </c>
      <c r="AT860" s="127" t="s">
        <v>71</v>
      </c>
      <c r="AU860" s="127" t="s">
        <v>79</v>
      </c>
      <c r="AY860" s="120" t="s">
        <v>163</v>
      </c>
      <c r="BK860" s="128">
        <f>SUM(BK861:BK863)</f>
        <v>0</v>
      </c>
    </row>
    <row r="861" spans="2:65" s="1" customFormat="1" ht="16.5" customHeight="1">
      <c r="B861" s="32"/>
      <c r="C861" s="131" t="s">
        <v>1303</v>
      </c>
      <c r="D861" s="131" t="s">
        <v>165</v>
      </c>
      <c r="E861" s="132" t="s">
        <v>1304</v>
      </c>
      <c r="F861" s="133" t="s">
        <v>1305</v>
      </c>
      <c r="G861" s="134" t="s">
        <v>260</v>
      </c>
      <c r="H861" s="135">
        <v>60.445</v>
      </c>
      <c r="I861" s="136"/>
      <c r="J861" s="137">
        <f>ROUND(I861*H861,2)</f>
        <v>0</v>
      </c>
      <c r="K861" s="133" t="s">
        <v>192</v>
      </c>
      <c r="L861" s="32"/>
      <c r="M861" s="138" t="s">
        <v>19</v>
      </c>
      <c r="N861" s="139" t="s">
        <v>43</v>
      </c>
      <c r="P861" s="140">
        <f>O861*H861</f>
        <v>0</v>
      </c>
      <c r="Q861" s="140">
        <v>0</v>
      </c>
      <c r="R861" s="140">
        <f>Q861*H861</f>
        <v>0</v>
      </c>
      <c r="S861" s="140">
        <v>0</v>
      </c>
      <c r="T861" s="141">
        <f>S861*H861</f>
        <v>0</v>
      </c>
      <c r="AR861" s="142" t="s">
        <v>170</v>
      </c>
      <c r="AT861" s="142" t="s">
        <v>165</v>
      </c>
      <c r="AU861" s="142" t="s">
        <v>81</v>
      </c>
      <c r="AY861" s="17" t="s">
        <v>163</v>
      </c>
      <c r="BE861" s="143">
        <f>IF(N861="základní",J861,0)</f>
        <v>0</v>
      </c>
      <c r="BF861" s="143">
        <f>IF(N861="snížená",J861,0)</f>
        <v>0</v>
      </c>
      <c r="BG861" s="143">
        <f>IF(N861="zákl. přenesená",J861,0)</f>
        <v>0</v>
      </c>
      <c r="BH861" s="143">
        <f>IF(N861="sníž. přenesená",J861,0)</f>
        <v>0</v>
      </c>
      <c r="BI861" s="143">
        <f>IF(N861="nulová",J861,0)</f>
        <v>0</v>
      </c>
      <c r="BJ861" s="17" t="s">
        <v>79</v>
      </c>
      <c r="BK861" s="143">
        <f>ROUND(I861*H861,2)</f>
        <v>0</v>
      </c>
      <c r="BL861" s="17" t="s">
        <v>170</v>
      </c>
      <c r="BM861" s="142" t="s">
        <v>1306</v>
      </c>
    </row>
    <row r="862" spans="2:65" s="12" customFormat="1" ht="11.25">
      <c r="B862" s="150"/>
      <c r="D862" s="148" t="s">
        <v>188</v>
      </c>
      <c r="E862" s="151" t="s">
        <v>19</v>
      </c>
      <c r="F862" s="152" t="s">
        <v>1307</v>
      </c>
      <c r="H862" s="153">
        <v>60.445</v>
      </c>
      <c r="I862" s="154"/>
      <c r="L862" s="150"/>
      <c r="M862" s="155"/>
      <c r="T862" s="156"/>
      <c r="AT862" s="151" t="s">
        <v>188</v>
      </c>
      <c r="AU862" s="151" t="s">
        <v>81</v>
      </c>
      <c r="AV862" s="12" t="s">
        <v>81</v>
      </c>
      <c r="AW862" s="12" t="s">
        <v>34</v>
      </c>
      <c r="AX862" s="12" t="s">
        <v>79</v>
      </c>
      <c r="AY862" s="151" t="s">
        <v>163</v>
      </c>
    </row>
    <row r="863" spans="2:65" s="1" customFormat="1" ht="16.5" customHeight="1">
      <c r="B863" s="32"/>
      <c r="C863" s="131" t="s">
        <v>1308</v>
      </c>
      <c r="D863" s="131" t="s">
        <v>165</v>
      </c>
      <c r="E863" s="132" t="s">
        <v>1309</v>
      </c>
      <c r="F863" s="133" t="s">
        <v>1310</v>
      </c>
      <c r="G863" s="134" t="s">
        <v>254</v>
      </c>
      <c r="H863" s="135">
        <v>26.9</v>
      </c>
      <c r="I863" s="136"/>
      <c r="J863" s="137">
        <f>ROUND(I863*H863,2)</f>
        <v>0</v>
      </c>
      <c r="K863" s="133" t="s">
        <v>192</v>
      </c>
      <c r="L863" s="32"/>
      <c r="M863" s="138" t="s">
        <v>19</v>
      </c>
      <c r="N863" s="139" t="s">
        <v>43</v>
      </c>
      <c r="P863" s="140">
        <f>O863*H863</f>
        <v>0</v>
      </c>
      <c r="Q863" s="140">
        <v>0</v>
      </c>
      <c r="R863" s="140">
        <f>Q863*H863</f>
        <v>0</v>
      </c>
      <c r="S863" s="140">
        <v>0</v>
      </c>
      <c r="T863" s="141">
        <f>S863*H863</f>
        <v>0</v>
      </c>
      <c r="AR863" s="142" t="s">
        <v>170</v>
      </c>
      <c r="AT863" s="142" t="s">
        <v>165</v>
      </c>
      <c r="AU863" s="142" t="s">
        <v>81</v>
      </c>
      <c r="AY863" s="17" t="s">
        <v>163</v>
      </c>
      <c r="BE863" s="143">
        <f>IF(N863="základní",J863,0)</f>
        <v>0</v>
      </c>
      <c r="BF863" s="143">
        <f>IF(N863="snížená",J863,0)</f>
        <v>0</v>
      </c>
      <c r="BG863" s="143">
        <f>IF(N863="zákl. přenesená",J863,0)</f>
        <v>0</v>
      </c>
      <c r="BH863" s="143">
        <f>IF(N863="sníž. přenesená",J863,0)</f>
        <v>0</v>
      </c>
      <c r="BI863" s="143">
        <f>IF(N863="nulová",J863,0)</f>
        <v>0</v>
      </c>
      <c r="BJ863" s="17" t="s">
        <v>79</v>
      </c>
      <c r="BK863" s="143">
        <f>ROUND(I863*H863,2)</f>
        <v>0</v>
      </c>
      <c r="BL863" s="17" t="s">
        <v>170</v>
      </c>
      <c r="BM863" s="142" t="s">
        <v>1311</v>
      </c>
    </row>
    <row r="864" spans="2:65" s="11" customFormat="1" ht="22.9" customHeight="1">
      <c r="B864" s="119"/>
      <c r="D864" s="120" t="s">
        <v>71</v>
      </c>
      <c r="E864" s="129" t="s">
        <v>1312</v>
      </c>
      <c r="F864" s="129" t="s">
        <v>1313</v>
      </c>
      <c r="I864" s="122"/>
      <c r="J864" s="130">
        <f>BK864</f>
        <v>0</v>
      </c>
      <c r="L864" s="119"/>
      <c r="M864" s="124"/>
      <c r="P864" s="125">
        <f>SUM(P865:P867)</f>
        <v>0</v>
      </c>
      <c r="R864" s="125">
        <f>SUM(R865:R867)</f>
        <v>0</v>
      </c>
      <c r="T864" s="126">
        <f>SUM(T865:T867)</f>
        <v>0</v>
      </c>
      <c r="AR864" s="120" t="s">
        <v>79</v>
      </c>
      <c r="AT864" s="127" t="s">
        <v>71</v>
      </c>
      <c r="AU864" s="127" t="s">
        <v>79</v>
      </c>
      <c r="AY864" s="120" t="s">
        <v>163</v>
      </c>
      <c r="BK864" s="128">
        <f>SUM(BK865:BK867)</f>
        <v>0</v>
      </c>
    </row>
    <row r="865" spans="2:65" s="1" customFormat="1" ht="49.15" customHeight="1">
      <c r="B865" s="32"/>
      <c r="C865" s="131" t="s">
        <v>1314</v>
      </c>
      <c r="D865" s="131" t="s">
        <v>165</v>
      </c>
      <c r="E865" s="132" t="s">
        <v>1315</v>
      </c>
      <c r="F865" s="133" t="s">
        <v>1316</v>
      </c>
      <c r="G865" s="134" t="s">
        <v>274</v>
      </c>
      <c r="H865" s="135">
        <v>8871.1190000000006</v>
      </c>
      <c r="I865" s="136"/>
      <c r="J865" s="137">
        <f>ROUND(I865*H865,2)</f>
        <v>0</v>
      </c>
      <c r="K865" s="133" t="s">
        <v>169</v>
      </c>
      <c r="L865" s="32"/>
      <c r="M865" s="138" t="s">
        <v>19</v>
      </c>
      <c r="N865" s="139" t="s">
        <v>43</v>
      </c>
      <c r="P865" s="140">
        <f>O865*H865</f>
        <v>0</v>
      </c>
      <c r="Q865" s="140">
        <v>0</v>
      </c>
      <c r="R865" s="140">
        <f>Q865*H865</f>
        <v>0</v>
      </c>
      <c r="S865" s="140">
        <v>0</v>
      </c>
      <c r="T865" s="141">
        <f>S865*H865</f>
        <v>0</v>
      </c>
      <c r="AR865" s="142" t="s">
        <v>170</v>
      </c>
      <c r="AT865" s="142" t="s">
        <v>165</v>
      </c>
      <c r="AU865" s="142" t="s">
        <v>81</v>
      </c>
      <c r="AY865" s="17" t="s">
        <v>163</v>
      </c>
      <c r="BE865" s="143">
        <f>IF(N865="základní",J865,0)</f>
        <v>0</v>
      </c>
      <c r="BF865" s="143">
        <f>IF(N865="snížená",J865,0)</f>
        <v>0</v>
      </c>
      <c r="BG865" s="143">
        <f>IF(N865="zákl. přenesená",J865,0)</f>
        <v>0</v>
      </c>
      <c r="BH865" s="143">
        <f>IF(N865="sníž. přenesená",J865,0)</f>
        <v>0</v>
      </c>
      <c r="BI865" s="143">
        <f>IF(N865="nulová",J865,0)</f>
        <v>0</v>
      </c>
      <c r="BJ865" s="17" t="s">
        <v>79</v>
      </c>
      <c r="BK865" s="143">
        <f>ROUND(I865*H865,2)</f>
        <v>0</v>
      </c>
      <c r="BL865" s="17" t="s">
        <v>170</v>
      </c>
      <c r="BM865" s="142" t="s">
        <v>1317</v>
      </c>
    </row>
    <row r="866" spans="2:65" s="1" customFormat="1" ht="11.25">
      <c r="B866" s="32"/>
      <c r="D866" s="144" t="s">
        <v>172</v>
      </c>
      <c r="F866" s="145" t="s">
        <v>1318</v>
      </c>
      <c r="I866" s="146"/>
      <c r="L866" s="32"/>
      <c r="M866" s="147"/>
      <c r="T866" s="53"/>
      <c r="AT866" s="17" t="s">
        <v>172</v>
      </c>
      <c r="AU866" s="17" t="s">
        <v>81</v>
      </c>
    </row>
    <row r="867" spans="2:65" s="1" customFormat="1" ht="48.75">
      <c r="B867" s="32"/>
      <c r="D867" s="148" t="s">
        <v>174</v>
      </c>
      <c r="F867" s="149" t="s">
        <v>1319</v>
      </c>
      <c r="I867" s="146"/>
      <c r="L867" s="32"/>
      <c r="M867" s="147"/>
      <c r="T867" s="53"/>
      <c r="AT867" s="17" t="s">
        <v>174</v>
      </c>
      <c r="AU867" s="17" t="s">
        <v>81</v>
      </c>
    </row>
    <row r="868" spans="2:65" s="11" customFormat="1" ht="25.9" customHeight="1">
      <c r="B868" s="119"/>
      <c r="D868" s="120" t="s">
        <v>71</v>
      </c>
      <c r="E868" s="121" t="s">
        <v>1320</v>
      </c>
      <c r="F868" s="121" t="s">
        <v>1321</v>
      </c>
      <c r="I868" s="122"/>
      <c r="J868" s="123">
        <f>BK868</f>
        <v>0</v>
      </c>
      <c r="L868" s="119"/>
      <c r="M868" s="124"/>
      <c r="P868" s="125">
        <f>P869+P908+P959+P1017+P1056+P1123+P1274+P1280+P1327+P1382+P1413+P1424+P1475+P1537+P1544+P1576+P1581</f>
        <v>0</v>
      </c>
      <c r="R868" s="125">
        <f>R869+R908+R959+R1017+R1056+R1123+R1274+R1280+R1327+R1382+R1413+R1424+R1475+R1537+R1544+R1576+R1581</f>
        <v>337.26080288000003</v>
      </c>
      <c r="T868" s="126">
        <f>T869+T908+T959+T1017+T1056+T1123+T1274+T1280+T1327+T1382+T1413+T1424+T1475+T1537+T1544+T1576+T1581</f>
        <v>0</v>
      </c>
      <c r="AR868" s="120" t="s">
        <v>81</v>
      </c>
      <c r="AT868" s="127" t="s">
        <v>71</v>
      </c>
      <c r="AU868" s="127" t="s">
        <v>72</v>
      </c>
      <c r="AY868" s="120" t="s">
        <v>163</v>
      </c>
      <c r="BK868" s="128">
        <f>BK869+BK908+BK959+BK1017+BK1056+BK1123+BK1274+BK1280+BK1327+BK1382+BK1413+BK1424+BK1475+BK1537+BK1544+BK1576+BK1581</f>
        <v>0</v>
      </c>
    </row>
    <row r="869" spans="2:65" s="11" customFormat="1" ht="22.9" customHeight="1">
      <c r="B869" s="119"/>
      <c r="D869" s="120" t="s">
        <v>71</v>
      </c>
      <c r="E869" s="129" t="s">
        <v>1322</v>
      </c>
      <c r="F869" s="129" t="s">
        <v>1323</v>
      </c>
      <c r="I869" s="122"/>
      <c r="J869" s="130">
        <f>BK869</f>
        <v>0</v>
      </c>
      <c r="L869" s="119"/>
      <c r="M869" s="124"/>
      <c r="P869" s="125">
        <f>SUM(P870:P907)</f>
        <v>0</v>
      </c>
      <c r="R869" s="125">
        <f>SUM(R870:R907)</f>
        <v>0</v>
      </c>
      <c r="T869" s="126">
        <f>SUM(T870:T907)</f>
        <v>0</v>
      </c>
      <c r="AR869" s="120" t="s">
        <v>81</v>
      </c>
      <c r="AT869" s="127" t="s">
        <v>71</v>
      </c>
      <c r="AU869" s="127" t="s">
        <v>79</v>
      </c>
      <c r="AY869" s="120" t="s">
        <v>163</v>
      </c>
      <c r="BK869" s="128">
        <f>SUM(BK870:BK907)</f>
        <v>0</v>
      </c>
    </row>
    <row r="870" spans="2:65" s="1" customFormat="1" ht="24.2" customHeight="1">
      <c r="B870" s="32"/>
      <c r="C870" s="131" t="s">
        <v>1324</v>
      </c>
      <c r="D870" s="131" t="s">
        <v>165</v>
      </c>
      <c r="E870" s="132" t="s">
        <v>1325</v>
      </c>
      <c r="F870" s="133" t="s">
        <v>1326</v>
      </c>
      <c r="G870" s="134" t="s">
        <v>521</v>
      </c>
      <c r="H870" s="135">
        <v>1</v>
      </c>
      <c r="I870" s="136"/>
      <c r="J870" s="137">
        <f>ROUND(I870*H870,2)</f>
        <v>0</v>
      </c>
      <c r="K870" s="133" t="s">
        <v>192</v>
      </c>
      <c r="L870" s="32"/>
      <c r="M870" s="138" t="s">
        <v>19</v>
      </c>
      <c r="N870" s="139" t="s">
        <v>43</v>
      </c>
      <c r="P870" s="140">
        <f>O870*H870</f>
        <v>0</v>
      </c>
      <c r="Q870" s="140">
        <v>0</v>
      </c>
      <c r="R870" s="140">
        <f>Q870*H870</f>
        <v>0</v>
      </c>
      <c r="S870" s="140">
        <v>0</v>
      </c>
      <c r="T870" s="141">
        <f>S870*H870</f>
        <v>0</v>
      </c>
      <c r="AR870" s="142" t="s">
        <v>265</v>
      </c>
      <c r="AT870" s="142" t="s">
        <v>165</v>
      </c>
      <c r="AU870" s="142" t="s">
        <v>81</v>
      </c>
      <c r="AY870" s="17" t="s">
        <v>163</v>
      </c>
      <c r="BE870" s="143">
        <f>IF(N870="základní",J870,0)</f>
        <v>0</v>
      </c>
      <c r="BF870" s="143">
        <f>IF(N870="snížená",J870,0)</f>
        <v>0</v>
      </c>
      <c r="BG870" s="143">
        <f>IF(N870="zákl. přenesená",J870,0)</f>
        <v>0</v>
      </c>
      <c r="BH870" s="143">
        <f>IF(N870="sníž. přenesená",J870,0)</f>
        <v>0</v>
      </c>
      <c r="BI870" s="143">
        <f>IF(N870="nulová",J870,0)</f>
        <v>0</v>
      </c>
      <c r="BJ870" s="17" t="s">
        <v>79</v>
      </c>
      <c r="BK870" s="143">
        <f>ROUND(I870*H870,2)</f>
        <v>0</v>
      </c>
      <c r="BL870" s="17" t="s">
        <v>265</v>
      </c>
      <c r="BM870" s="142" t="s">
        <v>1327</v>
      </c>
    </row>
    <row r="871" spans="2:65" s="1" customFormat="1" ht="29.25">
      <c r="B871" s="32"/>
      <c r="D871" s="148" t="s">
        <v>276</v>
      </c>
      <c r="F871" s="149" t="s">
        <v>1328</v>
      </c>
      <c r="I871" s="146"/>
      <c r="L871" s="32"/>
      <c r="M871" s="147"/>
      <c r="T871" s="53"/>
      <c r="AT871" s="17" t="s">
        <v>276</v>
      </c>
      <c r="AU871" s="17" t="s">
        <v>81</v>
      </c>
    </row>
    <row r="872" spans="2:65" s="1" customFormat="1" ht="16.5" customHeight="1">
      <c r="B872" s="32"/>
      <c r="C872" s="131" t="s">
        <v>1329</v>
      </c>
      <c r="D872" s="131" t="s">
        <v>165</v>
      </c>
      <c r="E872" s="132" t="s">
        <v>1330</v>
      </c>
      <c r="F872" s="133" t="s">
        <v>1331</v>
      </c>
      <c r="G872" s="134" t="s">
        <v>521</v>
      </c>
      <c r="H872" s="135">
        <v>1</v>
      </c>
      <c r="I872" s="136"/>
      <c r="J872" s="137">
        <f>ROUND(I872*H872,2)</f>
        <v>0</v>
      </c>
      <c r="K872" s="133" t="s">
        <v>192</v>
      </c>
      <c r="L872" s="32"/>
      <c r="M872" s="138" t="s">
        <v>19</v>
      </c>
      <c r="N872" s="139" t="s">
        <v>43</v>
      </c>
      <c r="P872" s="140">
        <f>O872*H872</f>
        <v>0</v>
      </c>
      <c r="Q872" s="140">
        <v>0</v>
      </c>
      <c r="R872" s="140">
        <f>Q872*H872</f>
        <v>0</v>
      </c>
      <c r="S872" s="140">
        <v>0</v>
      </c>
      <c r="T872" s="141">
        <f>S872*H872</f>
        <v>0</v>
      </c>
      <c r="AR872" s="142" t="s">
        <v>265</v>
      </c>
      <c r="AT872" s="142" t="s">
        <v>165</v>
      </c>
      <c r="AU872" s="142" t="s">
        <v>81</v>
      </c>
      <c r="AY872" s="17" t="s">
        <v>163</v>
      </c>
      <c r="BE872" s="143">
        <f>IF(N872="základní",J872,0)</f>
        <v>0</v>
      </c>
      <c r="BF872" s="143">
        <f>IF(N872="snížená",J872,0)</f>
        <v>0</v>
      </c>
      <c r="BG872" s="143">
        <f>IF(N872="zákl. přenesená",J872,0)</f>
        <v>0</v>
      </c>
      <c r="BH872" s="143">
        <f>IF(N872="sníž. přenesená",J872,0)</f>
        <v>0</v>
      </c>
      <c r="BI872" s="143">
        <f>IF(N872="nulová",J872,0)</f>
        <v>0</v>
      </c>
      <c r="BJ872" s="17" t="s">
        <v>79</v>
      </c>
      <c r="BK872" s="143">
        <f>ROUND(I872*H872,2)</f>
        <v>0</v>
      </c>
      <c r="BL872" s="17" t="s">
        <v>265</v>
      </c>
      <c r="BM872" s="142" t="s">
        <v>1332</v>
      </c>
    </row>
    <row r="873" spans="2:65" s="1" customFormat="1" ht="29.25">
      <c r="B873" s="32"/>
      <c r="D873" s="148" t="s">
        <v>276</v>
      </c>
      <c r="F873" s="149" t="s">
        <v>1333</v>
      </c>
      <c r="I873" s="146"/>
      <c r="L873" s="32"/>
      <c r="M873" s="147"/>
      <c r="T873" s="53"/>
      <c r="AT873" s="17" t="s">
        <v>276</v>
      </c>
      <c r="AU873" s="17" t="s">
        <v>81</v>
      </c>
    </row>
    <row r="874" spans="2:65" s="1" customFormat="1" ht="16.5" customHeight="1">
      <c r="B874" s="32"/>
      <c r="C874" s="131" t="s">
        <v>1334</v>
      </c>
      <c r="D874" s="131" t="s">
        <v>165</v>
      </c>
      <c r="E874" s="132" t="s">
        <v>1335</v>
      </c>
      <c r="F874" s="133" t="s">
        <v>1336</v>
      </c>
      <c r="G874" s="134" t="s">
        <v>521</v>
      </c>
      <c r="H874" s="135">
        <v>1</v>
      </c>
      <c r="I874" s="136"/>
      <c r="J874" s="137">
        <f>ROUND(I874*H874,2)</f>
        <v>0</v>
      </c>
      <c r="K874" s="133" t="s">
        <v>192</v>
      </c>
      <c r="L874" s="32"/>
      <c r="M874" s="138" t="s">
        <v>19</v>
      </c>
      <c r="N874" s="139" t="s">
        <v>43</v>
      </c>
      <c r="P874" s="140">
        <f>O874*H874</f>
        <v>0</v>
      </c>
      <c r="Q874" s="140">
        <v>0</v>
      </c>
      <c r="R874" s="140">
        <f>Q874*H874</f>
        <v>0</v>
      </c>
      <c r="S874" s="140">
        <v>0</v>
      </c>
      <c r="T874" s="141">
        <f>S874*H874</f>
        <v>0</v>
      </c>
      <c r="AR874" s="142" t="s">
        <v>265</v>
      </c>
      <c r="AT874" s="142" t="s">
        <v>165</v>
      </c>
      <c r="AU874" s="142" t="s">
        <v>81</v>
      </c>
      <c r="AY874" s="17" t="s">
        <v>163</v>
      </c>
      <c r="BE874" s="143">
        <f>IF(N874="základní",J874,0)</f>
        <v>0</v>
      </c>
      <c r="BF874" s="143">
        <f>IF(N874="snížená",J874,0)</f>
        <v>0</v>
      </c>
      <c r="BG874" s="143">
        <f>IF(N874="zákl. přenesená",J874,0)</f>
        <v>0</v>
      </c>
      <c r="BH874" s="143">
        <f>IF(N874="sníž. přenesená",J874,0)</f>
        <v>0</v>
      </c>
      <c r="BI874" s="143">
        <f>IF(N874="nulová",J874,0)</f>
        <v>0</v>
      </c>
      <c r="BJ874" s="17" t="s">
        <v>79</v>
      </c>
      <c r="BK874" s="143">
        <f>ROUND(I874*H874,2)</f>
        <v>0</v>
      </c>
      <c r="BL874" s="17" t="s">
        <v>265</v>
      </c>
      <c r="BM874" s="142" t="s">
        <v>1337</v>
      </c>
    </row>
    <row r="875" spans="2:65" s="1" customFormat="1" ht="29.25">
      <c r="B875" s="32"/>
      <c r="D875" s="148" t="s">
        <v>276</v>
      </c>
      <c r="F875" s="149" t="s">
        <v>1338</v>
      </c>
      <c r="I875" s="146"/>
      <c r="L875" s="32"/>
      <c r="M875" s="147"/>
      <c r="T875" s="53"/>
      <c r="AT875" s="17" t="s">
        <v>276</v>
      </c>
      <c r="AU875" s="17" t="s">
        <v>81</v>
      </c>
    </row>
    <row r="876" spans="2:65" s="1" customFormat="1" ht="16.5" customHeight="1">
      <c r="B876" s="32"/>
      <c r="C876" s="131" t="s">
        <v>1339</v>
      </c>
      <c r="D876" s="131" t="s">
        <v>165</v>
      </c>
      <c r="E876" s="132" t="s">
        <v>1340</v>
      </c>
      <c r="F876" s="133" t="s">
        <v>1341</v>
      </c>
      <c r="G876" s="134" t="s">
        <v>521</v>
      </c>
      <c r="H876" s="135">
        <v>1</v>
      </c>
      <c r="I876" s="136"/>
      <c r="J876" s="137">
        <f>ROUND(I876*H876,2)</f>
        <v>0</v>
      </c>
      <c r="K876" s="133" t="s">
        <v>192</v>
      </c>
      <c r="L876" s="32"/>
      <c r="M876" s="138" t="s">
        <v>19</v>
      </c>
      <c r="N876" s="139" t="s">
        <v>43</v>
      </c>
      <c r="P876" s="140">
        <f>O876*H876</f>
        <v>0</v>
      </c>
      <c r="Q876" s="140">
        <v>0</v>
      </c>
      <c r="R876" s="140">
        <f>Q876*H876</f>
        <v>0</v>
      </c>
      <c r="S876" s="140">
        <v>0</v>
      </c>
      <c r="T876" s="141">
        <f>S876*H876</f>
        <v>0</v>
      </c>
      <c r="AR876" s="142" t="s">
        <v>265</v>
      </c>
      <c r="AT876" s="142" t="s">
        <v>165</v>
      </c>
      <c r="AU876" s="142" t="s">
        <v>81</v>
      </c>
      <c r="AY876" s="17" t="s">
        <v>163</v>
      </c>
      <c r="BE876" s="143">
        <f>IF(N876="základní",J876,0)</f>
        <v>0</v>
      </c>
      <c r="BF876" s="143">
        <f>IF(N876="snížená",J876,0)</f>
        <v>0</v>
      </c>
      <c r="BG876" s="143">
        <f>IF(N876="zákl. přenesená",J876,0)</f>
        <v>0</v>
      </c>
      <c r="BH876" s="143">
        <f>IF(N876="sníž. přenesená",J876,0)</f>
        <v>0</v>
      </c>
      <c r="BI876" s="143">
        <f>IF(N876="nulová",J876,0)</f>
        <v>0</v>
      </c>
      <c r="BJ876" s="17" t="s">
        <v>79</v>
      </c>
      <c r="BK876" s="143">
        <f>ROUND(I876*H876,2)</f>
        <v>0</v>
      </c>
      <c r="BL876" s="17" t="s">
        <v>265</v>
      </c>
      <c r="BM876" s="142" t="s">
        <v>1342</v>
      </c>
    </row>
    <row r="877" spans="2:65" s="1" customFormat="1" ht="29.25">
      <c r="B877" s="32"/>
      <c r="D877" s="148" t="s">
        <v>276</v>
      </c>
      <c r="F877" s="149" t="s">
        <v>1343</v>
      </c>
      <c r="I877" s="146"/>
      <c r="L877" s="32"/>
      <c r="M877" s="147"/>
      <c r="T877" s="53"/>
      <c r="AT877" s="17" t="s">
        <v>276</v>
      </c>
      <c r="AU877" s="17" t="s">
        <v>81</v>
      </c>
    </row>
    <row r="878" spans="2:65" s="1" customFormat="1" ht="24.2" customHeight="1">
      <c r="B878" s="32"/>
      <c r="C878" s="131" t="s">
        <v>1344</v>
      </c>
      <c r="D878" s="131" t="s">
        <v>165</v>
      </c>
      <c r="E878" s="132" t="s">
        <v>1345</v>
      </c>
      <c r="F878" s="133" t="s">
        <v>1346</v>
      </c>
      <c r="G878" s="134" t="s">
        <v>521</v>
      </c>
      <c r="H878" s="135">
        <v>1</v>
      </c>
      <c r="I878" s="136"/>
      <c r="J878" s="137">
        <f>ROUND(I878*H878,2)</f>
        <v>0</v>
      </c>
      <c r="K878" s="133" t="s">
        <v>192</v>
      </c>
      <c r="L878" s="32"/>
      <c r="M878" s="138" t="s">
        <v>19</v>
      </c>
      <c r="N878" s="139" t="s">
        <v>43</v>
      </c>
      <c r="P878" s="140">
        <f>O878*H878</f>
        <v>0</v>
      </c>
      <c r="Q878" s="140">
        <v>0</v>
      </c>
      <c r="R878" s="140">
        <f>Q878*H878</f>
        <v>0</v>
      </c>
      <c r="S878" s="140">
        <v>0</v>
      </c>
      <c r="T878" s="141">
        <f>S878*H878</f>
        <v>0</v>
      </c>
      <c r="AR878" s="142" t="s">
        <v>265</v>
      </c>
      <c r="AT878" s="142" t="s">
        <v>165</v>
      </c>
      <c r="AU878" s="142" t="s">
        <v>81</v>
      </c>
      <c r="AY878" s="17" t="s">
        <v>163</v>
      </c>
      <c r="BE878" s="143">
        <f>IF(N878="základní",J878,0)</f>
        <v>0</v>
      </c>
      <c r="BF878" s="143">
        <f>IF(N878="snížená",J878,0)</f>
        <v>0</v>
      </c>
      <c r="BG878" s="143">
        <f>IF(N878="zákl. přenesená",J878,0)</f>
        <v>0</v>
      </c>
      <c r="BH878" s="143">
        <f>IF(N878="sníž. přenesená",J878,0)</f>
        <v>0</v>
      </c>
      <c r="BI878" s="143">
        <f>IF(N878="nulová",J878,0)</f>
        <v>0</v>
      </c>
      <c r="BJ878" s="17" t="s">
        <v>79</v>
      </c>
      <c r="BK878" s="143">
        <f>ROUND(I878*H878,2)</f>
        <v>0</v>
      </c>
      <c r="BL878" s="17" t="s">
        <v>265</v>
      </c>
      <c r="BM878" s="142" t="s">
        <v>1347</v>
      </c>
    </row>
    <row r="879" spans="2:65" s="1" customFormat="1" ht="29.25">
      <c r="B879" s="32"/>
      <c r="D879" s="148" t="s">
        <v>276</v>
      </c>
      <c r="F879" s="149" t="s">
        <v>1348</v>
      </c>
      <c r="I879" s="146"/>
      <c r="L879" s="32"/>
      <c r="M879" s="147"/>
      <c r="T879" s="53"/>
      <c r="AT879" s="17" t="s">
        <v>276</v>
      </c>
      <c r="AU879" s="17" t="s">
        <v>81</v>
      </c>
    </row>
    <row r="880" spans="2:65" s="1" customFormat="1" ht="24.2" customHeight="1">
      <c r="B880" s="32"/>
      <c r="C880" s="131" t="s">
        <v>1349</v>
      </c>
      <c r="D880" s="131" t="s">
        <v>165</v>
      </c>
      <c r="E880" s="132" t="s">
        <v>1350</v>
      </c>
      <c r="F880" s="133" t="s">
        <v>1346</v>
      </c>
      <c r="G880" s="134" t="s">
        <v>521</v>
      </c>
      <c r="H880" s="135">
        <v>1</v>
      </c>
      <c r="I880" s="136"/>
      <c r="J880" s="137">
        <f>ROUND(I880*H880,2)</f>
        <v>0</v>
      </c>
      <c r="K880" s="133" t="s">
        <v>192</v>
      </c>
      <c r="L880" s="32"/>
      <c r="M880" s="138" t="s">
        <v>19</v>
      </c>
      <c r="N880" s="139" t="s">
        <v>43</v>
      </c>
      <c r="P880" s="140">
        <f>O880*H880</f>
        <v>0</v>
      </c>
      <c r="Q880" s="140">
        <v>0</v>
      </c>
      <c r="R880" s="140">
        <f>Q880*H880</f>
        <v>0</v>
      </c>
      <c r="S880" s="140">
        <v>0</v>
      </c>
      <c r="T880" s="141">
        <f>S880*H880</f>
        <v>0</v>
      </c>
      <c r="AR880" s="142" t="s">
        <v>265</v>
      </c>
      <c r="AT880" s="142" t="s">
        <v>165</v>
      </c>
      <c r="AU880" s="142" t="s">
        <v>81</v>
      </c>
      <c r="AY880" s="17" t="s">
        <v>163</v>
      </c>
      <c r="BE880" s="143">
        <f>IF(N880="základní",J880,0)</f>
        <v>0</v>
      </c>
      <c r="BF880" s="143">
        <f>IF(N880="snížená",J880,0)</f>
        <v>0</v>
      </c>
      <c r="BG880" s="143">
        <f>IF(N880="zákl. přenesená",J880,0)</f>
        <v>0</v>
      </c>
      <c r="BH880" s="143">
        <f>IF(N880="sníž. přenesená",J880,0)</f>
        <v>0</v>
      </c>
      <c r="BI880" s="143">
        <f>IF(N880="nulová",J880,0)</f>
        <v>0</v>
      </c>
      <c r="BJ880" s="17" t="s">
        <v>79</v>
      </c>
      <c r="BK880" s="143">
        <f>ROUND(I880*H880,2)</f>
        <v>0</v>
      </c>
      <c r="BL880" s="17" t="s">
        <v>265</v>
      </c>
      <c r="BM880" s="142" t="s">
        <v>1351</v>
      </c>
    </row>
    <row r="881" spans="2:65" s="1" customFormat="1" ht="29.25">
      <c r="B881" s="32"/>
      <c r="D881" s="148" t="s">
        <v>276</v>
      </c>
      <c r="F881" s="149" t="s">
        <v>1352</v>
      </c>
      <c r="I881" s="146"/>
      <c r="L881" s="32"/>
      <c r="M881" s="147"/>
      <c r="T881" s="53"/>
      <c r="AT881" s="17" t="s">
        <v>276</v>
      </c>
      <c r="AU881" s="17" t="s">
        <v>81</v>
      </c>
    </row>
    <row r="882" spans="2:65" s="1" customFormat="1" ht="24.2" customHeight="1">
      <c r="B882" s="32"/>
      <c r="C882" s="131" t="s">
        <v>1353</v>
      </c>
      <c r="D882" s="131" t="s">
        <v>165</v>
      </c>
      <c r="E882" s="132" t="s">
        <v>1354</v>
      </c>
      <c r="F882" s="133" t="s">
        <v>1346</v>
      </c>
      <c r="G882" s="134" t="s">
        <v>521</v>
      </c>
      <c r="H882" s="135">
        <v>2</v>
      </c>
      <c r="I882" s="136"/>
      <c r="J882" s="137">
        <f>ROUND(I882*H882,2)</f>
        <v>0</v>
      </c>
      <c r="K882" s="133" t="s">
        <v>192</v>
      </c>
      <c r="L882" s="32"/>
      <c r="M882" s="138" t="s">
        <v>19</v>
      </c>
      <c r="N882" s="139" t="s">
        <v>43</v>
      </c>
      <c r="P882" s="140">
        <f>O882*H882</f>
        <v>0</v>
      </c>
      <c r="Q882" s="140">
        <v>0</v>
      </c>
      <c r="R882" s="140">
        <f>Q882*H882</f>
        <v>0</v>
      </c>
      <c r="S882" s="140">
        <v>0</v>
      </c>
      <c r="T882" s="141">
        <f>S882*H882</f>
        <v>0</v>
      </c>
      <c r="AR882" s="142" t="s">
        <v>265</v>
      </c>
      <c r="AT882" s="142" t="s">
        <v>165</v>
      </c>
      <c r="AU882" s="142" t="s">
        <v>81</v>
      </c>
      <c r="AY882" s="17" t="s">
        <v>163</v>
      </c>
      <c r="BE882" s="143">
        <f>IF(N882="základní",J882,0)</f>
        <v>0</v>
      </c>
      <c r="BF882" s="143">
        <f>IF(N882="snížená",J882,0)</f>
        <v>0</v>
      </c>
      <c r="BG882" s="143">
        <f>IF(N882="zákl. přenesená",J882,0)</f>
        <v>0</v>
      </c>
      <c r="BH882" s="143">
        <f>IF(N882="sníž. přenesená",J882,0)</f>
        <v>0</v>
      </c>
      <c r="BI882" s="143">
        <f>IF(N882="nulová",J882,0)</f>
        <v>0</v>
      </c>
      <c r="BJ882" s="17" t="s">
        <v>79</v>
      </c>
      <c r="BK882" s="143">
        <f>ROUND(I882*H882,2)</f>
        <v>0</v>
      </c>
      <c r="BL882" s="17" t="s">
        <v>265</v>
      </c>
      <c r="BM882" s="142" t="s">
        <v>1355</v>
      </c>
    </row>
    <row r="883" spans="2:65" s="1" customFormat="1" ht="29.25">
      <c r="B883" s="32"/>
      <c r="D883" s="148" t="s">
        <v>276</v>
      </c>
      <c r="F883" s="149" t="s">
        <v>1356</v>
      </c>
      <c r="I883" s="146"/>
      <c r="L883" s="32"/>
      <c r="M883" s="147"/>
      <c r="T883" s="53"/>
      <c r="AT883" s="17" t="s">
        <v>276</v>
      </c>
      <c r="AU883" s="17" t="s">
        <v>81</v>
      </c>
    </row>
    <row r="884" spans="2:65" s="1" customFormat="1" ht="16.5" customHeight="1">
      <c r="B884" s="32"/>
      <c r="C884" s="131" t="s">
        <v>1357</v>
      </c>
      <c r="D884" s="131" t="s">
        <v>165</v>
      </c>
      <c r="E884" s="132" t="s">
        <v>1358</v>
      </c>
      <c r="F884" s="133" t="s">
        <v>1359</v>
      </c>
      <c r="G884" s="134" t="s">
        <v>521</v>
      </c>
      <c r="H884" s="135">
        <v>1</v>
      </c>
      <c r="I884" s="136"/>
      <c r="J884" s="137">
        <f>ROUND(I884*H884,2)</f>
        <v>0</v>
      </c>
      <c r="K884" s="133" t="s">
        <v>192</v>
      </c>
      <c r="L884" s="32"/>
      <c r="M884" s="138" t="s">
        <v>19</v>
      </c>
      <c r="N884" s="139" t="s">
        <v>43</v>
      </c>
      <c r="P884" s="140">
        <f>O884*H884</f>
        <v>0</v>
      </c>
      <c r="Q884" s="140">
        <v>0</v>
      </c>
      <c r="R884" s="140">
        <f>Q884*H884</f>
        <v>0</v>
      </c>
      <c r="S884" s="140">
        <v>0</v>
      </c>
      <c r="T884" s="141">
        <f>S884*H884</f>
        <v>0</v>
      </c>
      <c r="AR884" s="142" t="s">
        <v>265</v>
      </c>
      <c r="AT884" s="142" t="s">
        <v>165</v>
      </c>
      <c r="AU884" s="142" t="s">
        <v>81</v>
      </c>
      <c r="AY884" s="17" t="s">
        <v>163</v>
      </c>
      <c r="BE884" s="143">
        <f>IF(N884="základní",J884,0)</f>
        <v>0</v>
      </c>
      <c r="BF884" s="143">
        <f>IF(N884="snížená",J884,0)</f>
        <v>0</v>
      </c>
      <c r="BG884" s="143">
        <f>IF(N884="zákl. přenesená",J884,0)</f>
        <v>0</v>
      </c>
      <c r="BH884" s="143">
        <f>IF(N884="sníž. přenesená",J884,0)</f>
        <v>0</v>
      </c>
      <c r="BI884" s="143">
        <f>IF(N884="nulová",J884,0)</f>
        <v>0</v>
      </c>
      <c r="BJ884" s="17" t="s">
        <v>79</v>
      </c>
      <c r="BK884" s="143">
        <f>ROUND(I884*H884,2)</f>
        <v>0</v>
      </c>
      <c r="BL884" s="17" t="s">
        <v>265</v>
      </c>
      <c r="BM884" s="142" t="s">
        <v>1360</v>
      </c>
    </row>
    <row r="885" spans="2:65" s="1" customFormat="1" ht="29.25">
      <c r="B885" s="32"/>
      <c r="D885" s="148" t="s">
        <v>276</v>
      </c>
      <c r="F885" s="149" t="s">
        <v>1361</v>
      </c>
      <c r="I885" s="146"/>
      <c r="L885" s="32"/>
      <c r="M885" s="147"/>
      <c r="T885" s="53"/>
      <c r="AT885" s="17" t="s">
        <v>276</v>
      </c>
      <c r="AU885" s="17" t="s">
        <v>81</v>
      </c>
    </row>
    <row r="886" spans="2:65" s="1" customFormat="1" ht="16.5" customHeight="1">
      <c r="B886" s="32"/>
      <c r="C886" s="131" t="s">
        <v>1362</v>
      </c>
      <c r="D886" s="131" t="s">
        <v>165</v>
      </c>
      <c r="E886" s="132" t="s">
        <v>1363</v>
      </c>
      <c r="F886" s="133" t="s">
        <v>1364</v>
      </c>
      <c r="G886" s="134" t="s">
        <v>521</v>
      </c>
      <c r="H886" s="135">
        <v>4</v>
      </c>
      <c r="I886" s="136"/>
      <c r="J886" s="137">
        <f>ROUND(I886*H886,2)</f>
        <v>0</v>
      </c>
      <c r="K886" s="133" t="s">
        <v>192</v>
      </c>
      <c r="L886" s="32"/>
      <c r="M886" s="138" t="s">
        <v>19</v>
      </c>
      <c r="N886" s="139" t="s">
        <v>43</v>
      </c>
      <c r="P886" s="140">
        <f>O886*H886</f>
        <v>0</v>
      </c>
      <c r="Q886" s="140">
        <v>0</v>
      </c>
      <c r="R886" s="140">
        <f>Q886*H886</f>
        <v>0</v>
      </c>
      <c r="S886" s="140">
        <v>0</v>
      </c>
      <c r="T886" s="141">
        <f>S886*H886</f>
        <v>0</v>
      </c>
      <c r="AR886" s="142" t="s">
        <v>265</v>
      </c>
      <c r="AT886" s="142" t="s">
        <v>165</v>
      </c>
      <c r="AU886" s="142" t="s">
        <v>81</v>
      </c>
      <c r="AY886" s="17" t="s">
        <v>163</v>
      </c>
      <c r="BE886" s="143">
        <f>IF(N886="základní",J886,0)</f>
        <v>0</v>
      </c>
      <c r="BF886" s="143">
        <f>IF(N886="snížená",J886,0)</f>
        <v>0</v>
      </c>
      <c r="BG886" s="143">
        <f>IF(N886="zákl. přenesená",J886,0)</f>
        <v>0</v>
      </c>
      <c r="BH886" s="143">
        <f>IF(N886="sníž. přenesená",J886,0)</f>
        <v>0</v>
      </c>
      <c r="BI886" s="143">
        <f>IF(N886="nulová",J886,0)</f>
        <v>0</v>
      </c>
      <c r="BJ886" s="17" t="s">
        <v>79</v>
      </c>
      <c r="BK886" s="143">
        <f>ROUND(I886*H886,2)</f>
        <v>0</v>
      </c>
      <c r="BL886" s="17" t="s">
        <v>265</v>
      </c>
      <c r="BM886" s="142" t="s">
        <v>1365</v>
      </c>
    </row>
    <row r="887" spans="2:65" s="1" customFormat="1" ht="29.25">
      <c r="B887" s="32"/>
      <c r="D887" s="148" t="s">
        <v>276</v>
      </c>
      <c r="F887" s="149" t="s">
        <v>1366</v>
      </c>
      <c r="I887" s="146"/>
      <c r="L887" s="32"/>
      <c r="M887" s="147"/>
      <c r="T887" s="53"/>
      <c r="AT887" s="17" t="s">
        <v>276</v>
      </c>
      <c r="AU887" s="17" t="s">
        <v>81</v>
      </c>
    </row>
    <row r="888" spans="2:65" s="1" customFormat="1" ht="16.5" customHeight="1">
      <c r="B888" s="32"/>
      <c r="C888" s="131" t="s">
        <v>1367</v>
      </c>
      <c r="D888" s="131" t="s">
        <v>165</v>
      </c>
      <c r="E888" s="132" t="s">
        <v>1368</v>
      </c>
      <c r="F888" s="133" t="s">
        <v>1369</v>
      </c>
      <c r="G888" s="134" t="s">
        <v>521</v>
      </c>
      <c r="H888" s="135">
        <v>2</v>
      </c>
      <c r="I888" s="136"/>
      <c r="J888" s="137">
        <f>ROUND(I888*H888,2)</f>
        <v>0</v>
      </c>
      <c r="K888" s="133" t="s">
        <v>192</v>
      </c>
      <c r="L888" s="32"/>
      <c r="M888" s="138" t="s">
        <v>19</v>
      </c>
      <c r="N888" s="139" t="s">
        <v>43</v>
      </c>
      <c r="P888" s="140">
        <f>O888*H888</f>
        <v>0</v>
      </c>
      <c r="Q888" s="140">
        <v>0</v>
      </c>
      <c r="R888" s="140">
        <f>Q888*H888</f>
        <v>0</v>
      </c>
      <c r="S888" s="140">
        <v>0</v>
      </c>
      <c r="T888" s="141">
        <f>S888*H888</f>
        <v>0</v>
      </c>
      <c r="AR888" s="142" t="s">
        <v>265</v>
      </c>
      <c r="AT888" s="142" t="s">
        <v>165</v>
      </c>
      <c r="AU888" s="142" t="s">
        <v>81</v>
      </c>
      <c r="AY888" s="17" t="s">
        <v>163</v>
      </c>
      <c r="BE888" s="143">
        <f>IF(N888="základní",J888,0)</f>
        <v>0</v>
      </c>
      <c r="BF888" s="143">
        <f>IF(N888="snížená",J888,0)</f>
        <v>0</v>
      </c>
      <c r="BG888" s="143">
        <f>IF(N888="zákl. přenesená",J888,0)</f>
        <v>0</v>
      </c>
      <c r="BH888" s="143">
        <f>IF(N888="sníž. přenesená",J888,0)</f>
        <v>0</v>
      </c>
      <c r="BI888" s="143">
        <f>IF(N888="nulová",J888,0)</f>
        <v>0</v>
      </c>
      <c r="BJ888" s="17" t="s">
        <v>79</v>
      </c>
      <c r="BK888" s="143">
        <f>ROUND(I888*H888,2)</f>
        <v>0</v>
      </c>
      <c r="BL888" s="17" t="s">
        <v>265</v>
      </c>
      <c r="BM888" s="142" t="s">
        <v>1370</v>
      </c>
    </row>
    <row r="889" spans="2:65" s="1" customFormat="1" ht="29.25">
      <c r="B889" s="32"/>
      <c r="D889" s="148" t="s">
        <v>276</v>
      </c>
      <c r="F889" s="149" t="s">
        <v>1371</v>
      </c>
      <c r="I889" s="146"/>
      <c r="L889" s="32"/>
      <c r="M889" s="147"/>
      <c r="T889" s="53"/>
      <c r="AT889" s="17" t="s">
        <v>276</v>
      </c>
      <c r="AU889" s="17" t="s">
        <v>81</v>
      </c>
    </row>
    <row r="890" spans="2:65" s="1" customFormat="1" ht="16.5" customHeight="1">
      <c r="B890" s="32"/>
      <c r="C890" s="131" t="s">
        <v>1372</v>
      </c>
      <c r="D890" s="131" t="s">
        <v>165</v>
      </c>
      <c r="E890" s="132" t="s">
        <v>1373</v>
      </c>
      <c r="F890" s="133" t="s">
        <v>1374</v>
      </c>
      <c r="G890" s="134" t="s">
        <v>521</v>
      </c>
      <c r="H890" s="135">
        <v>1</v>
      </c>
      <c r="I890" s="136"/>
      <c r="J890" s="137">
        <f>ROUND(I890*H890,2)</f>
        <v>0</v>
      </c>
      <c r="K890" s="133" t="s">
        <v>192</v>
      </c>
      <c r="L890" s="32"/>
      <c r="M890" s="138" t="s">
        <v>19</v>
      </c>
      <c r="N890" s="139" t="s">
        <v>43</v>
      </c>
      <c r="P890" s="140">
        <f>O890*H890</f>
        <v>0</v>
      </c>
      <c r="Q890" s="140">
        <v>0</v>
      </c>
      <c r="R890" s="140">
        <f>Q890*H890</f>
        <v>0</v>
      </c>
      <c r="S890" s="140">
        <v>0</v>
      </c>
      <c r="T890" s="141">
        <f>S890*H890</f>
        <v>0</v>
      </c>
      <c r="AR890" s="142" t="s">
        <v>265</v>
      </c>
      <c r="AT890" s="142" t="s">
        <v>165</v>
      </c>
      <c r="AU890" s="142" t="s">
        <v>81</v>
      </c>
      <c r="AY890" s="17" t="s">
        <v>163</v>
      </c>
      <c r="BE890" s="143">
        <f>IF(N890="základní",J890,0)</f>
        <v>0</v>
      </c>
      <c r="BF890" s="143">
        <f>IF(N890="snížená",J890,0)</f>
        <v>0</v>
      </c>
      <c r="BG890" s="143">
        <f>IF(N890="zákl. přenesená",J890,0)</f>
        <v>0</v>
      </c>
      <c r="BH890" s="143">
        <f>IF(N890="sníž. přenesená",J890,0)</f>
        <v>0</v>
      </c>
      <c r="BI890" s="143">
        <f>IF(N890="nulová",J890,0)</f>
        <v>0</v>
      </c>
      <c r="BJ890" s="17" t="s">
        <v>79</v>
      </c>
      <c r="BK890" s="143">
        <f>ROUND(I890*H890,2)</f>
        <v>0</v>
      </c>
      <c r="BL890" s="17" t="s">
        <v>265</v>
      </c>
      <c r="BM890" s="142" t="s">
        <v>1375</v>
      </c>
    </row>
    <row r="891" spans="2:65" s="1" customFormat="1" ht="29.25">
      <c r="B891" s="32"/>
      <c r="D891" s="148" t="s">
        <v>276</v>
      </c>
      <c r="F891" s="149" t="s">
        <v>1376</v>
      </c>
      <c r="I891" s="146"/>
      <c r="L891" s="32"/>
      <c r="M891" s="147"/>
      <c r="T891" s="53"/>
      <c r="AT891" s="17" t="s">
        <v>276</v>
      </c>
      <c r="AU891" s="17" t="s">
        <v>81</v>
      </c>
    </row>
    <row r="892" spans="2:65" s="1" customFormat="1" ht="16.5" customHeight="1">
      <c r="B892" s="32"/>
      <c r="C892" s="131" t="s">
        <v>1377</v>
      </c>
      <c r="D892" s="131" t="s">
        <v>165</v>
      </c>
      <c r="E892" s="132" t="s">
        <v>1378</v>
      </c>
      <c r="F892" s="133" t="s">
        <v>1374</v>
      </c>
      <c r="G892" s="134" t="s">
        <v>521</v>
      </c>
      <c r="H892" s="135">
        <v>1</v>
      </c>
      <c r="I892" s="136"/>
      <c r="J892" s="137">
        <f>ROUND(I892*H892,2)</f>
        <v>0</v>
      </c>
      <c r="K892" s="133" t="s">
        <v>192</v>
      </c>
      <c r="L892" s="32"/>
      <c r="M892" s="138" t="s">
        <v>19</v>
      </c>
      <c r="N892" s="139" t="s">
        <v>43</v>
      </c>
      <c r="P892" s="140">
        <f>O892*H892</f>
        <v>0</v>
      </c>
      <c r="Q892" s="140">
        <v>0</v>
      </c>
      <c r="R892" s="140">
        <f>Q892*H892</f>
        <v>0</v>
      </c>
      <c r="S892" s="140">
        <v>0</v>
      </c>
      <c r="T892" s="141">
        <f>S892*H892</f>
        <v>0</v>
      </c>
      <c r="AR892" s="142" t="s">
        <v>265</v>
      </c>
      <c r="AT892" s="142" t="s">
        <v>165</v>
      </c>
      <c r="AU892" s="142" t="s">
        <v>81</v>
      </c>
      <c r="AY892" s="17" t="s">
        <v>163</v>
      </c>
      <c r="BE892" s="143">
        <f>IF(N892="základní",J892,0)</f>
        <v>0</v>
      </c>
      <c r="BF892" s="143">
        <f>IF(N892="snížená",J892,0)</f>
        <v>0</v>
      </c>
      <c r="BG892" s="143">
        <f>IF(N892="zákl. přenesená",J892,0)</f>
        <v>0</v>
      </c>
      <c r="BH892" s="143">
        <f>IF(N892="sníž. přenesená",J892,0)</f>
        <v>0</v>
      </c>
      <c r="BI892" s="143">
        <f>IF(N892="nulová",J892,0)</f>
        <v>0</v>
      </c>
      <c r="BJ892" s="17" t="s">
        <v>79</v>
      </c>
      <c r="BK892" s="143">
        <f>ROUND(I892*H892,2)</f>
        <v>0</v>
      </c>
      <c r="BL892" s="17" t="s">
        <v>265</v>
      </c>
      <c r="BM892" s="142" t="s">
        <v>1379</v>
      </c>
    </row>
    <row r="893" spans="2:65" s="1" customFormat="1" ht="29.25">
      <c r="B893" s="32"/>
      <c r="D893" s="148" t="s">
        <v>276</v>
      </c>
      <c r="F893" s="149" t="s">
        <v>1380</v>
      </c>
      <c r="I893" s="146"/>
      <c r="L893" s="32"/>
      <c r="M893" s="147"/>
      <c r="T893" s="53"/>
      <c r="AT893" s="17" t="s">
        <v>276</v>
      </c>
      <c r="AU893" s="17" t="s">
        <v>81</v>
      </c>
    </row>
    <row r="894" spans="2:65" s="1" customFormat="1" ht="16.5" customHeight="1">
      <c r="B894" s="32"/>
      <c r="C894" s="131" t="s">
        <v>1381</v>
      </c>
      <c r="D894" s="131" t="s">
        <v>165</v>
      </c>
      <c r="E894" s="132" t="s">
        <v>1382</v>
      </c>
      <c r="F894" s="133" t="s">
        <v>1374</v>
      </c>
      <c r="G894" s="134" t="s">
        <v>521</v>
      </c>
      <c r="H894" s="135">
        <v>1</v>
      </c>
      <c r="I894" s="136"/>
      <c r="J894" s="137">
        <f>ROUND(I894*H894,2)</f>
        <v>0</v>
      </c>
      <c r="K894" s="133" t="s">
        <v>192</v>
      </c>
      <c r="L894" s="32"/>
      <c r="M894" s="138" t="s">
        <v>19</v>
      </c>
      <c r="N894" s="139" t="s">
        <v>43</v>
      </c>
      <c r="P894" s="140">
        <f>O894*H894</f>
        <v>0</v>
      </c>
      <c r="Q894" s="140">
        <v>0</v>
      </c>
      <c r="R894" s="140">
        <f>Q894*H894</f>
        <v>0</v>
      </c>
      <c r="S894" s="140">
        <v>0</v>
      </c>
      <c r="T894" s="141">
        <f>S894*H894</f>
        <v>0</v>
      </c>
      <c r="AR894" s="142" t="s">
        <v>265</v>
      </c>
      <c r="AT894" s="142" t="s">
        <v>165</v>
      </c>
      <c r="AU894" s="142" t="s">
        <v>81</v>
      </c>
      <c r="AY894" s="17" t="s">
        <v>163</v>
      </c>
      <c r="BE894" s="143">
        <f>IF(N894="základní",J894,0)</f>
        <v>0</v>
      </c>
      <c r="BF894" s="143">
        <f>IF(N894="snížená",J894,0)</f>
        <v>0</v>
      </c>
      <c r="BG894" s="143">
        <f>IF(N894="zákl. přenesená",J894,0)</f>
        <v>0</v>
      </c>
      <c r="BH894" s="143">
        <f>IF(N894="sníž. přenesená",J894,0)</f>
        <v>0</v>
      </c>
      <c r="BI894" s="143">
        <f>IF(N894="nulová",J894,0)</f>
        <v>0</v>
      </c>
      <c r="BJ894" s="17" t="s">
        <v>79</v>
      </c>
      <c r="BK894" s="143">
        <f>ROUND(I894*H894,2)</f>
        <v>0</v>
      </c>
      <c r="BL894" s="17" t="s">
        <v>265</v>
      </c>
      <c r="BM894" s="142" t="s">
        <v>1383</v>
      </c>
    </row>
    <row r="895" spans="2:65" s="1" customFormat="1" ht="29.25">
      <c r="B895" s="32"/>
      <c r="D895" s="148" t="s">
        <v>276</v>
      </c>
      <c r="F895" s="149" t="s">
        <v>1384</v>
      </c>
      <c r="I895" s="146"/>
      <c r="L895" s="32"/>
      <c r="M895" s="147"/>
      <c r="T895" s="53"/>
      <c r="AT895" s="17" t="s">
        <v>276</v>
      </c>
      <c r="AU895" s="17" t="s">
        <v>81</v>
      </c>
    </row>
    <row r="896" spans="2:65" s="1" customFormat="1" ht="16.5" customHeight="1">
      <c r="B896" s="32"/>
      <c r="C896" s="131" t="s">
        <v>1385</v>
      </c>
      <c r="D896" s="131" t="s">
        <v>165</v>
      </c>
      <c r="E896" s="132" t="s">
        <v>1386</v>
      </c>
      <c r="F896" s="133" t="s">
        <v>1374</v>
      </c>
      <c r="G896" s="134" t="s">
        <v>521</v>
      </c>
      <c r="H896" s="135">
        <v>1</v>
      </c>
      <c r="I896" s="136"/>
      <c r="J896" s="137">
        <f>ROUND(I896*H896,2)</f>
        <v>0</v>
      </c>
      <c r="K896" s="133" t="s">
        <v>192</v>
      </c>
      <c r="L896" s="32"/>
      <c r="M896" s="138" t="s">
        <v>19</v>
      </c>
      <c r="N896" s="139" t="s">
        <v>43</v>
      </c>
      <c r="P896" s="140">
        <f>O896*H896</f>
        <v>0</v>
      </c>
      <c r="Q896" s="140">
        <v>0</v>
      </c>
      <c r="R896" s="140">
        <f>Q896*H896</f>
        <v>0</v>
      </c>
      <c r="S896" s="140">
        <v>0</v>
      </c>
      <c r="T896" s="141">
        <f>S896*H896</f>
        <v>0</v>
      </c>
      <c r="AR896" s="142" t="s">
        <v>265</v>
      </c>
      <c r="AT896" s="142" t="s">
        <v>165</v>
      </c>
      <c r="AU896" s="142" t="s">
        <v>81</v>
      </c>
      <c r="AY896" s="17" t="s">
        <v>163</v>
      </c>
      <c r="BE896" s="143">
        <f>IF(N896="základní",J896,0)</f>
        <v>0</v>
      </c>
      <c r="BF896" s="143">
        <f>IF(N896="snížená",J896,0)</f>
        <v>0</v>
      </c>
      <c r="BG896" s="143">
        <f>IF(N896="zákl. přenesená",J896,0)</f>
        <v>0</v>
      </c>
      <c r="BH896" s="143">
        <f>IF(N896="sníž. přenesená",J896,0)</f>
        <v>0</v>
      </c>
      <c r="BI896" s="143">
        <f>IF(N896="nulová",J896,0)</f>
        <v>0</v>
      </c>
      <c r="BJ896" s="17" t="s">
        <v>79</v>
      </c>
      <c r="BK896" s="143">
        <f>ROUND(I896*H896,2)</f>
        <v>0</v>
      </c>
      <c r="BL896" s="17" t="s">
        <v>265</v>
      </c>
      <c r="BM896" s="142" t="s">
        <v>1387</v>
      </c>
    </row>
    <row r="897" spans="2:65" s="1" customFormat="1" ht="29.25">
      <c r="B897" s="32"/>
      <c r="D897" s="148" t="s">
        <v>276</v>
      </c>
      <c r="F897" s="149" t="s">
        <v>1388</v>
      </c>
      <c r="I897" s="146"/>
      <c r="L897" s="32"/>
      <c r="M897" s="147"/>
      <c r="T897" s="53"/>
      <c r="AT897" s="17" t="s">
        <v>276</v>
      </c>
      <c r="AU897" s="17" t="s">
        <v>81</v>
      </c>
    </row>
    <row r="898" spans="2:65" s="1" customFormat="1" ht="16.5" customHeight="1">
      <c r="B898" s="32"/>
      <c r="C898" s="131" t="s">
        <v>1389</v>
      </c>
      <c r="D898" s="131" t="s">
        <v>165</v>
      </c>
      <c r="E898" s="132" t="s">
        <v>1390</v>
      </c>
      <c r="F898" s="133" t="s">
        <v>1374</v>
      </c>
      <c r="G898" s="134" t="s">
        <v>521</v>
      </c>
      <c r="H898" s="135">
        <v>1</v>
      </c>
      <c r="I898" s="136"/>
      <c r="J898" s="137">
        <f>ROUND(I898*H898,2)</f>
        <v>0</v>
      </c>
      <c r="K898" s="133" t="s">
        <v>192</v>
      </c>
      <c r="L898" s="32"/>
      <c r="M898" s="138" t="s">
        <v>19</v>
      </c>
      <c r="N898" s="139" t="s">
        <v>43</v>
      </c>
      <c r="P898" s="140">
        <f>O898*H898</f>
        <v>0</v>
      </c>
      <c r="Q898" s="140">
        <v>0</v>
      </c>
      <c r="R898" s="140">
        <f>Q898*H898</f>
        <v>0</v>
      </c>
      <c r="S898" s="140">
        <v>0</v>
      </c>
      <c r="T898" s="141">
        <f>S898*H898</f>
        <v>0</v>
      </c>
      <c r="AR898" s="142" t="s">
        <v>265</v>
      </c>
      <c r="AT898" s="142" t="s">
        <v>165</v>
      </c>
      <c r="AU898" s="142" t="s">
        <v>81</v>
      </c>
      <c r="AY898" s="17" t="s">
        <v>163</v>
      </c>
      <c r="BE898" s="143">
        <f>IF(N898="základní",J898,0)</f>
        <v>0</v>
      </c>
      <c r="BF898" s="143">
        <f>IF(N898="snížená",J898,0)</f>
        <v>0</v>
      </c>
      <c r="BG898" s="143">
        <f>IF(N898="zákl. přenesená",J898,0)</f>
        <v>0</v>
      </c>
      <c r="BH898" s="143">
        <f>IF(N898="sníž. přenesená",J898,0)</f>
        <v>0</v>
      </c>
      <c r="BI898" s="143">
        <f>IF(N898="nulová",J898,0)</f>
        <v>0</v>
      </c>
      <c r="BJ898" s="17" t="s">
        <v>79</v>
      </c>
      <c r="BK898" s="143">
        <f>ROUND(I898*H898,2)</f>
        <v>0</v>
      </c>
      <c r="BL898" s="17" t="s">
        <v>265</v>
      </c>
      <c r="BM898" s="142" t="s">
        <v>1391</v>
      </c>
    </row>
    <row r="899" spans="2:65" s="1" customFormat="1" ht="29.25">
      <c r="B899" s="32"/>
      <c r="D899" s="148" t="s">
        <v>276</v>
      </c>
      <c r="F899" s="149" t="s">
        <v>1392</v>
      </c>
      <c r="I899" s="146"/>
      <c r="L899" s="32"/>
      <c r="M899" s="147"/>
      <c r="T899" s="53"/>
      <c r="AT899" s="17" t="s">
        <v>276</v>
      </c>
      <c r="AU899" s="17" t="s">
        <v>81</v>
      </c>
    </row>
    <row r="900" spans="2:65" s="1" customFormat="1" ht="24.2" customHeight="1">
      <c r="B900" s="32"/>
      <c r="C900" s="131" t="s">
        <v>1393</v>
      </c>
      <c r="D900" s="131" t="s">
        <v>165</v>
      </c>
      <c r="E900" s="132" t="s">
        <v>1394</v>
      </c>
      <c r="F900" s="133" t="s">
        <v>1346</v>
      </c>
      <c r="G900" s="134" t="s">
        <v>521</v>
      </c>
      <c r="H900" s="135">
        <v>1</v>
      </c>
      <c r="I900" s="136"/>
      <c r="J900" s="137">
        <f>ROUND(I900*H900,2)</f>
        <v>0</v>
      </c>
      <c r="K900" s="133" t="s">
        <v>192</v>
      </c>
      <c r="L900" s="32"/>
      <c r="M900" s="138" t="s">
        <v>19</v>
      </c>
      <c r="N900" s="139" t="s">
        <v>43</v>
      </c>
      <c r="P900" s="140">
        <f>O900*H900</f>
        <v>0</v>
      </c>
      <c r="Q900" s="140">
        <v>0</v>
      </c>
      <c r="R900" s="140">
        <f>Q900*H900</f>
        <v>0</v>
      </c>
      <c r="S900" s="140">
        <v>0</v>
      </c>
      <c r="T900" s="141">
        <f>S900*H900</f>
        <v>0</v>
      </c>
      <c r="AR900" s="142" t="s">
        <v>265</v>
      </c>
      <c r="AT900" s="142" t="s">
        <v>165</v>
      </c>
      <c r="AU900" s="142" t="s">
        <v>81</v>
      </c>
      <c r="AY900" s="17" t="s">
        <v>163</v>
      </c>
      <c r="BE900" s="143">
        <f>IF(N900="základní",J900,0)</f>
        <v>0</v>
      </c>
      <c r="BF900" s="143">
        <f>IF(N900="snížená",J900,0)</f>
        <v>0</v>
      </c>
      <c r="BG900" s="143">
        <f>IF(N900="zákl. přenesená",J900,0)</f>
        <v>0</v>
      </c>
      <c r="BH900" s="143">
        <f>IF(N900="sníž. přenesená",J900,0)</f>
        <v>0</v>
      </c>
      <c r="BI900" s="143">
        <f>IF(N900="nulová",J900,0)</f>
        <v>0</v>
      </c>
      <c r="BJ900" s="17" t="s">
        <v>79</v>
      </c>
      <c r="BK900" s="143">
        <f>ROUND(I900*H900,2)</f>
        <v>0</v>
      </c>
      <c r="BL900" s="17" t="s">
        <v>265</v>
      </c>
      <c r="BM900" s="142" t="s">
        <v>1395</v>
      </c>
    </row>
    <row r="901" spans="2:65" s="1" customFormat="1" ht="29.25">
      <c r="B901" s="32"/>
      <c r="D901" s="148" t="s">
        <v>276</v>
      </c>
      <c r="F901" s="149" t="s">
        <v>1396</v>
      </c>
      <c r="I901" s="146"/>
      <c r="L901" s="32"/>
      <c r="M901" s="147"/>
      <c r="T901" s="53"/>
      <c r="AT901" s="17" t="s">
        <v>276</v>
      </c>
      <c r="AU901" s="17" t="s">
        <v>81</v>
      </c>
    </row>
    <row r="902" spans="2:65" s="1" customFormat="1" ht="24.2" customHeight="1">
      <c r="B902" s="32"/>
      <c r="C902" s="131" t="s">
        <v>1397</v>
      </c>
      <c r="D902" s="131" t="s">
        <v>165</v>
      </c>
      <c r="E902" s="132" t="s">
        <v>1398</v>
      </c>
      <c r="F902" s="133" t="s">
        <v>1346</v>
      </c>
      <c r="G902" s="134" t="s">
        <v>521</v>
      </c>
      <c r="H902" s="135">
        <v>1</v>
      </c>
      <c r="I902" s="136"/>
      <c r="J902" s="137">
        <f>ROUND(I902*H902,2)</f>
        <v>0</v>
      </c>
      <c r="K902" s="133" t="s">
        <v>192</v>
      </c>
      <c r="L902" s="32"/>
      <c r="M902" s="138" t="s">
        <v>19</v>
      </c>
      <c r="N902" s="139" t="s">
        <v>43</v>
      </c>
      <c r="P902" s="140">
        <f>O902*H902</f>
        <v>0</v>
      </c>
      <c r="Q902" s="140">
        <v>0</v>
      </c>
      <c r="R902" s="140">
        <f>Q902*H902</f>
        <v>0</v>
      </c>
      <c r="S902" s="140">
        <v>0</v>
      </c>
      <c r="T902" s="141">
        <f>S902*H902</f>
        <v>0</v>
      </c>
      <c r="AR902" s="142" t="s">
        <v>265</v>
      </c>
      <c r="AT902" s="142" t="s">
        <v>165</v>
      </c>
      <c r="AU902" s="142" t="s">
        <v>81</v>
      </c>
      <c r="AY902" s="17" t="s">
        <v>163</v>
      </c>
      <c r="BE902" s="143">
        <f>IF(N902="základní",J902,0)</f>
        <v>0</v>
      </c>
      <c r="BF902" s="143">
        <f>IF(N902="snížená",J902,0)</f>
        <v>0</v>
      </c>
      <c r="BG902" s="143">
        <f>IF(N902="zákl. přenesená",J902,0)</f>
        <v>0</v>
      </c>
      <c r="BH902" s="143">
        <f>IF(N902="sníž. přenesená",J902,0)</f>
        <v>0</v>
      </c>
      <c r="BI902" s="143">
        <f>IF(N902="nulová",J902,0)</f>
        <v>0</v>
      </c>
      <c r="BJ902" s="17" t="s">
        <v>79</v>
      </c>
      <c r="BK902" s="143">
        <f>ROUND(I902*H902,2)</f>
        <v>0</v>
      </c>
      <c r="BL902" s="17" t="s">
        <v>265</v>
      </c>
      <c r="BM902" s="142" t="s">
        <v>1399</v>
      </c>
    </row>
    <row r="903" spans="2:65" s="1" customFormat="1" ht="29.25">
      <c r="B903" s="32"/>
      <c r="D903" s="148" t="s">
        <v>276</v>
      </c>
      <c r="F903" s="149" t="s">
        <v>1400</v>
      </c>
      <c r="I903" s="146"/>
      <c r="L903" s="32"/>
      <c r="M903" s="147"/>
      <c r="T903" s="53"/>
      <c r="AT903" s="17" t="s">
        <v>276</v>
      </c>
      <c r="AU903" s="17" t="s">
        <v>81</v>
      </c>
    </row>
    <row r="904" spans="2:65" s="1" customFormat="1" ht="24.2" customHeight="1">
      <c r="B904" s="32"/>
      <c r="C904" s="131" t="s">
        <v>1401</v>
      </c>
      <c r="D904" s="131" t="s">
        <v>165</v>
      </c>
      <c r="E904" s="132" t="s">
        <v>1402</v>
      </c>
      <c r="F904" s="133" t="s">
        <v>1346</v>
      </c>
      <c r="G904" s="134" t="s">
        <v>521</v>
      </c>
      <c r="H904" s="135">
        <v>1</v>
      </c>
      <c r="I904" s="136"/>
      <c r="J904" s="137">
        <f>ROUND(I904*H904,2)</f>
        <v>0</v>
      </c>
      <c r="K904" s="133" t="s">
        <v>192</v>
      </c>
      <c r="L904" s="32"/>
      <c r="M904" s="138" t="s">
        <v>19</v>
      </c>
      <c r="N904" s="139" t="s">
        <v>43</v>
      </c>
      <c r="P904" s="140">
        <f>O904*H904</f>
        <v>0</v>
      </c>
      <c r="Q904" s="140">
        <v>0</v>
      </c>
      <c r="R904" s="140">
        <f>Q904*H904</f>
        <v>0</v>
      </c>
      <c r="S904" s="140">
        <v>0</v>
      </c>
      <c r="T904" s="141">
        <f>S904*H904</f>
        <v>0</v>
      </c>
      <c r="AR904" s="142" t="s">
        <v>265</v>
      </c>
      <c r="AT904" s="142" t="s">
        <v>165</v>
      </c>
      <c r="AU904" s="142" t="s">
        <v>81</v>
      </c>
      <c r="AY904" s="17" t="s">
        <v>163</v>
      </c>
      <c r="BE904" s="143">
        <f>IF(N904="základní",J904,0)</f>
        <v>0</v>
      </c>
      <c r="BF904" s="143">
        <f>IF(N904="snížená",J904,0)</f>
        <v>0</v>
      </c>
      <c r="BG904" s="143">
        <f>IF(N904="zákl. přenesená",J904,0)</f>
        <v>0</v>
      </c>
      <c r="BH904" s="143">
        <f>IF(N904="sníž. přenesená",J904,0)</f>
        <v>0</v>
      </c>
      <c r="BI904" s="143">
        <f>IF(N904="nulová",J904,0)</f>
        <v>0</v>
      </c>
      <c r="BJ904" s="17" t="s">
        <v>79</v>
      </c>
      <c r="BK904" s="143">
        <f>ROUND(I904*H904,2)</f>
        <v>0</v>
      </c>
      <c r="BL904" s="17" t="s">
        <v>265</v>
      </c>
      <c r="BM904" s="142" t="s">
        <v>1403</v>
      </c>
    </row>
    <row r="905" spans="2:65" s="1" customFormat="1" ht="29.25">
      <c r="B905" s="32"/>
      <c r="D905" s="148" t="s">
        <v>276</v>
      </c>
      <c r="F905" s="149" t="s">
        <v>1404</v>
      </c>
      <c r="I905" s="146"/>
      <c r="L905" s="32"/>
      <c r="M905" s="147"/>
      <c r="T905" s="53"/>
      <c r="AT905" s="17" t="s">
        <v>276</v>
      </c>
      <c r="AU905" s="17" t="s">
        <v>81</v>
      </c>
    </row>
    <row r="906" spans="2:65" s="1" customFormat="1" ht="16.5" customHeight="1">
      <c r="B906" s="32"/>
      <c r="C906" s="131" t="s">
        <v>1405</v>
      </c>
      <c r="D906" s="131" t="s">
        <v>165</v>
      </c>
      <c r="E906" s="132" t="s">
        <v>1406</v>
      </c>
      <c r="F906" s="133" t="s">
        <v>1369</v>
      </c>
      <c r="G906" s="134" t="s">
        <v>521</v>
      </c>
      <c r="H906" s="135">
        <v>1</v>
      </c>
      <c r="I906" s="136"/>
      <c r="J906" s="137">
        <f>ROUND(I906*H906,2)</f>
        <v>0</v>
      </c>
      <c r="K906" s="133" t="s">
        <v>192</v>
      </c>
      <c r="L906" s="32"/>
      <c r="M906" s="138" t="s">
        <v>19</v>
      </c>
      <c r="N906" s="139" t="s">
        <v>43</v>
      </c>
      <c r="P906" s="140">
        <f>O906*H906</f>
        <v>0</v>
      </c>
      <c r="Q906" s="140">
        <v>0</v>
      </c>
      <c r="R906" s="140">
        <f>Q906*H906</f>
        <v>0</v>
      </c>
      <c r="S906" s="140">
        <v>0</v>
      </c>
      <c r="T906" s="141">
        <f>S906*H906</f>
        <v>0</v>
      </c>
      <c r="AR906" s="142" t="s">
        <v>265</v>
      </c>
      <c r="AT906" s="142" t="s">
        <v>165</v>
      </c>
      <c r="AU906" s="142" t="s">
        <v>81</v>
      </c>
      <c r="AY906" s="17" t="s">
        <v>163</v>
      </c>
      <c r="BE906" s="143">
        <f>IF(N906="základní",J906,0)</f>
        <v>0</v>
      </c>
      <c r="BF906" s="143">
        <f>IF(N906="snížená",J906,0)</f>
        <v>0</v>
      </c>
      <c r="BG906" s="143">
        <f>IF(N906="zákl. přenesená",J906,0)</f>
        <v>0</v>
      </c>
      <c r="BH906" s="143">
        <f>IF(N906="sníž. přenesená",J906,0)</f>
        <v>0</v>
      </c>
      <c r="BI906" s="143">
        <f>IF(N906="nulová",J906,0)</f>
        <v>0</v>
      </c>
      <c r="BJ906" s="17" t="s">
        <v>79</v>
      </c>
      <c r="BK906" s="143">
        <f>ROUND(I906*H906,2)</f>
        <v>0</v>
      </c>
      <c r="BL906" s="17" t="s">
        <v>265</v>
      </c>
      <c r="BM906" s="142" t="s">
        <v>1407</v>
      </c>
    </row>
    <row r="907" spans="2:65" s="1" customFormat="1" ht="29.25">
      <c r="B907" s="32"/>
      <c r="D907" s="148" t="s">
        <v>276</v>
      </c>
      <c r="F907" s="149" t="s">
        <v>1408</v>
      </c>
      <c r="I907" s="146"/>
      <c r="L907" s="32"/>
      <c r="M907" s="147"/>
      <c r="T907" s="53"/>
      <c r="AT907" s="17" t="s">
        <v>276</v>
      </c>
      <c r="AU907" s="17" t="s">
        <v>81</v>
      </c>
    </row>
    <row r="908" spans="2:65" s="11" customFormat="1" ht="22.9" customHeight="1">
      <c r="B908" s="119"/>
      <c r="D908" s="120" t="s">
        <v>71</v>
      </c>
      <c r="E908" s="129" t="s">
        <v>1409</v>
      </c>
      <c r="F908" s="129" t="s">
        <v>1410</v>
      </c>
      <c r="I908" s="122"/>
      <c r="J908" s="130">
        <f>BK908</f>
        <v>0</v>
      </c>
      <c r="L908" s="119"/>
      <c r="M908" s="124"/>
      <c r="P908" s="125">
        <f>SUM(P909:P958)</f>
        <v>0</v>
      </c>
      <c r="R908" s="125">
        <f>SUM(R909:R958)</f>
        <v>0</v>
      </c>
      <c r="T908" s="126">
        <f>SUM(T909:T958)</f>
        <v>0</v>
      </c>
      <c r="AR908" s="120" t="s">
        <v>81</v>
      </c>
      <c r="AT908" s="127" t="s">
        <v>71</v>
      </c>
      <c r="AU908" s="127" t="s">
        <v>79</v>
      </c>
      <c r="AY908" s="120" t="s">
        <v>163</v>
      </c>
      <c r="BK908" s="128">
        <f>SUM(BK909:BK958)</f>
        <v>0</v>
      </c>
    </row>
    <row r="909" spans="2:65" s="1" customFormat="1" ht="16.5" customHeight="1">
      <c r="B909" s="32"/>
      <c r="C909" s="131" t="s">
        <v>1411</v>
      </c>
      <c r="D909" s="131" t="s">
        <v>165</v>
      </c>
      <c r="E909" s="132" t="s">
        <v>1412</v>
      </c>
      <c r="F909" s="133" t="s">
        <v>1413</v>
      </c>
      <c r="G909" s="134" t="s">
        <v>521</v>
      </c>
      <c r="H909" s="135">
        <v>16</v>
      </c>
      <c r="I909" s="136"/>
      <c r="J909" s="137">
        <f>ROUND(I909*H909,2)</f>
        <v>0</v>
      </c>
      <c r="K909" s="133" t="s">
        <v>192</v>
      </c>
      <c r="L909" s="32"/>
      <c r="M909" s="138" t="s">
        <v>19</v>
      </c>
      <c r="N909" s="139" t="s">
        <v>43</v>
      </c>
      <c r="P909" s="140">
        <f>O909*H909</f>
        <v>0</v>
      </c>
      <c r="Q909" s="140">
        <v>0</v>
      </c>
      <c r="R909" s="140">
        <f>Q909*H909</f>
        <v>0</v>
      </c>
      <c r="S909" s="140">
        <v>0</v>
      </c>
      <c r="T909" s="141">
        <f>S909*H909</f>
        <v>0</v>
      </c>
      <c r="AR909" s="142" t="s">
        <v>265</v>
      </c>
      <c r="AT909" s="142" t="s">
        <v>165</v>
      </c>
      <c r="AU909" s="142" t="s">
        <v>81</v>
      </c>
      <c r="AY909" s="17" t="s">
        <v>163</v>
      </c>
      <c r="BE909" s="143">
        <f>IF(N909="základní",J909,0)</f>
        <v>0</v>
      </c>
      <c r="BF909" s="143">
        <f>IF(N909="snížená",J909,0)</f>
        <v>0</v>
      </c>
      <c r="BG909" s="143">
        <f>IF(N909="zákl. přenesená",J909,0)</f>
        <v>0</v>
      </c>
      <c r="BH909" s="143">
        <f>IF(N909="sníž. přenesená",J909,0)</f>
        <v>0</v>
      </c>
      <c r="BI909" s="143">
        <f>IF(N909="nulová",J909,0)</f>
        <v>0</v>
      </c>
      <c r="BJ909" s="17" t="s">
        <v>79</v>
      </c>
      <c r="BK909" s="143">
        <f>ROUND(I909*H909,2)</f>
        <v>0</v>
      </c>
      <c r="BL909" s="17" t="s">
        <v>265</v>
      </c>
      <c r="BM909" s="142" t="s">
        <v>1414</v>
      </c>
    </row>
    <row r="910" spans="2:65" s="1" customFormat="1" ht="19.5">
      <c r="B910" s="32"/>
      <c r="D910" s="148" t="s">
        <v>276</v>
      </c>
      <c r="F910" s="149" t="s">
        <v>1415</v>
      </c>
      <c r="I910" s="146"/>
      <c r="L910" s="32"/>
      <c r="M910" s="147"/>
      <c r="T910" s="53"/>
      <c r="AT910" s="17" t="s">
        <v>276</v>
      </c>
      <c r="AU910" s="17" t="s">
        <v>81</v>
      </c>
    </row>
    <row r="911" spans="2:65" s="1" customFormat="1" ht="16.5" customHeight="1">
      <c r="B911" s="32"/>
      <c r="C911" s="131" t="s">
        <v>1416</v>
      </c>
      <c r="D911" s="131" t="s">
        <v>165</v>
      </c>
      <c r="E911" s="132" t="s">
        <v>1417</v>
      </c>
      <c r="F911" s="133" t="s">
        <v>1413</v>
      </c>
      <c r="G911" s="134" t="s">
        <v>521</v>
      </c>
      <c r="H911" s="135">
        <v>1</v>
      </c>
      <c r="I911" s="136"/>
      <c r="J911" s="137">
        <f>ROUND(I911*H911,2)</f>
        <v>0</v>
      </c>
      <c r="K911" s="133" t="s">
        <v>192</v>
      </c>
      <c r="L911" s="32"/>
      <c r="M911" s="138" t="s">
        <v>19</v>
      </c>
      <c r="N911" s="139" t="s">
        <v>43</v>
      </c>
      <c r="P911" s="140">
        <f>O911*H911</f>
        <v>0</v>
      </c>
      <c r="Q911" s="140">
        <v>0</v>
      </c>
      <c r="R911" s="140">
        <f>Q911*H911</f>
        <v>0</v>
      </c>
      <c r="S911" s="140">
        <v>0</v>
      </c>
      <c r="T911" s="141">
        <f>S911*H911</f>
        <v>0</v>
      </c>
      <c r="AR911" s="142" t="s">
        <v>265</v>
      </c>
      <c r="AT911" s="142" t="s">
        <v>165</v>
      </c>
      <c r="AU911" s="142" t="s">
        <v>81</v>
      </c>
      <c r="AY911" s="17" t="s">
        <v>163</v>
      </c>
      <c r="BE911" s="143">
        <f>IF(N911="základní",J911,0)</f>
        <v>0</v>
      </c>
      <c r="BF911" s="143">
        <f>IF(N911="snížená",J911,0)</f>
        <v>0</v>
      </c>
      <c r="BG911" s="143">
        <f>IF(N911="zákl. přenesená",J911,0)</f>
        <v>0</v>
      </c>
      <c r="BH911" s="143">
        <f>IF(N911="sníž. přenesená",J911,0)</f>
        <v>0</v>
      </c>
      <c r="BI911" s="143">
        <f>IF(N911="nulová",J911,0)</f>
        <v>0</v>
      </c>
      <c r="BJ911" s="17" t="s">
        <v>79</v>
      </c>
      <c r="BK911" s="143">
        <f>ROUND(I911*H911,2)</f>
        <v>0</v>
      </c>
      <c r="BL911" s="17" t="s">
        <v>265</v>
      </c>
      <c r="BM911" s="142" t="s">
        <v>1418</v>
      </c>
    </row>
    <row r="912" spans="2:65" s="1" customFormat="1" ht="19.5">
      <c r="B912" s="32"/>
      <c r="D912" s="148" t="s">
        <v>276</v>
      </c>
      <c r="F912" s="149" t="s">
        <v>1419</v>
      </c>
      <c r="I912" s="146"/>
      <c r="L912" s="32"/>
      <c r="M912" s="147"/>
      <c r="T912" s="53"/>
      <c r="AT912" s="17" t="s">
        <v>276</v>
      </c>
      <c r="AU912" s="17" t="s">
        <v>81</v>
      </c>
    </row>
    <row r="913" spans="2:65" s="1" customFormat="1" ht="16.5" customHeight="1">
      <c r="B913" s="32"/>
      <c r="C913" s="131" t="s">
        <v>1420</v>
      </c>
      <c r="D913" s="131" t="s">
        <v>165</v>
      </c>
      <c r="E913" s="132" t="s">
        <v>1421</v>
      </c>
      <c r="F913" s="133" t="s">
        <v>1422</v>
      </c>
      <c r="G913" s="134" t="s">
        <v>521</v>
      </c>
      <c r="H913" s="135">
        <v>2</v>
      </c>
      <c r="I913" s="136"/>
      <c r="J913" s="137">
        <f>ROUND(I913*H913,2)</f>
        <v>0</v>
      </c>
      <c r="K913" s="133" t="s">
        <v>192</v>
      </c>
      <c r="L913" s="32"/>
      <c r="M913" s="138" t="s">
        <v>19</v>
      </c>
      <c r="N913" s="139" t="s">
        <v>43</v>
      </c>
      <c r="P913" s="140">
        <f>O913*H913</f>
        <v>0</v>
      </c>
      <c r="Q913" s="140">
        <v>0</v>
      </c>
      <c r="R913" s="140">
        <f>Q913*H913</f>
        <v>0</v>
      </c>
      <c r="S913" s="140">
        <v>0</v>
      </c>
      <c r="T913" s="141">
        <f>S913*H913</f>
        <v>0</v>
      </c>
      <c r="AR913" s="142" t="s">
        <v>265</v>
      </c>
      <c r="AT913" s="142" t="s">
        <v>165</v>
      </c>
      <c r="AU913" s="142" t="s">
        <v>81</v>
      </c>
      <c r="AY913" s="17" t="s">
        <v>163</v>
      </c>
      <c r="BE913" s="143">
        <f>IF(N913="základní",J913,0)</f>
        <v>0</v>
      </c>
      <c r="BF913" s="143">
        <f>IF(N913="snížená",J913,0)</f>
        <v>0</v>
      </c>
      <c r="BG913" s="143">
        <f>IF(N913="zákl. přenesená",J913,0)</f>
        <v>0</v>
      </c>
      <c r="BH913" s="143">
        <f>IF(N913="sníž. přenesená",J913,0)</f>
        <v>0</v>
      </c>
      <c r="BI913" s="143">
        <f>IF(N913="nulová",J913,0)</f>
        <v>0</v>
      </c>
      <c r="BJ913" s="17" t="s">
        <v>79</v>
      </c>
      <c r="BK913" s="143">
        <f>ROUND(I913*H913,2)</f>
        <v>0</v>
      </c>
      <c r="BL913" s="17" t="s">
        <v>265</v>
      </c>
      <c r="BM913" s="142" t="s">
        <v>1423</v>
      </c>
    </row>
    <row r="914" spans="2:65" s="1" customFormat="1" ht="19.5">
      <c r="B914" s="32"/>
      <c r="D914" s="148" t="s">
        <v>276</v>
      </c>
      <c r="F914" s="149" t="s">
        <v>1424</v>
      </c>
      <c r="I914" s="146"/>
      <c r="L914" s="32"/>
      <c r="M914" s="147"/>
      <c r="T914" s="53"/>
      <c r="AT914" s="17" t="s">
        <v>276</v>
      </c>
      <c r="AU914" s="17" t="s">
        <v>81</v>
      </c>
    </row>
    <row r="915" spans="2:65" s="1" customFormat="1" ht="16.5" customHeight="1">
      <c r="B915" s="32"/>
      <c r="C915" s="131" t="s">
        <v>1425</v>
      </c>
      <c r="D915" s="131" t="s">
        <v>165</v>
      </c>
      <c r="E915" s="132" t="s">
        <v>1426</v>
      </c>
      <c r="F915" s="133" t="s">
        <v>1427</v>
      </c>
      <c r="G915" s="134" t="s">
        <v>521</v>
      </c>
      <c r="H915" s="135">
        <v>1</v>
      </c>
      <c r="I915" s="136"/>
      <c r="J915" s="137">
        <f>ROUND(I915*H915,2)</f>
        <v>0</v>
      </c>
      <c r="K915" s="133" t="s">
        <v>192</v>
      </c>
      <c r="L915" s="32"/>
      <c r="M915" s="138" t="s">
        <v>19</v>
      </c>
      <c r="N915" s="139" t="s">
        <v>43</v>
      </c>
      <c r="P915" s="140">
        <f>O915*H915</f>
        <v>0</v>
      </c>
      <c r="Q915" s="140">
        <v>0</v>
      </c>
      <c r="R915" s="140">
        <f>Q915*H915</f>
        <v>0</v>
      </c>
      <c r="S915" s="140">
        <v>0</v>
      </c>
      <c r="T915" s="141">
        <f>S915*H915</f>
        <v>0</v>
      </c>
      <c r="AR915" s="142" t="s">
        <v>265</v>
      </c>
      <c r="AT915" s="142" t="s">
        <v>165</v>
      </c>
      <c r="AU915" s="142" t="s">
        <v>81</v>
      </c>
      <c r="AY915" s="17" t="s">
        <v>163</v>
      </c>
      <c r="BE915" s="143">
        <f>IF(N915="základní",J915,0)</f>
        <v>0</v>
      </c>
      <c r="BF915" s="143">
        <f>IF(N915="snížená",J915,0)</f>
        <v>0</v>
      </c>
      <c r="BG915" s="143">
        <f>IF(N915="zákl. přenesená",J915,0)</f>
        <v>0</v>
      </c>
      <c r="BH915" s="143">
        <f>IF(N915="sníž. přenesená",J915,0)</f>
        <v>0</v>
      </c>
      <c r="BI915" s="143">
        <f>IF(N915="nulová",J915,0)</f>
        <v>0</v>
      </c>
      <c r="BJ915" s="17" t="s">
        <v>79</v>
      </c>
      <c r="BK915" s="143">
        <f>ROUND(I915*H915,2)</f>
        <v>0</v>
      </c>
      <c r="BL915" s="17" t="s">
        <v>265</v>
      </c>
      <c r="BM915" s="142" t="s">
        <v>1428</v>
      </c>
    </row>
    <row r="916" spans="2:65" s="1" customFormat="1" ht="19.5">
      <c r="B916" s="32"/>
      <c r="D916" s="148" t="s">
        <v>276</v>
      </c>
      <c r="F916" s="149" t="s">
        <v>1429</v>
      </c>
      <c r="I916" s="146"/>
      <c r="L916" s="32"/>
      <c r="M916" s="147"/>
      <c r="T916" s="53"/>
      <c r="AT916" s="17" t="s">
        <v>276</v>
      </c>
      <c r="AU916" s="17" t="s">
        <v>81</v>
      </c>
    </row>
    <row r="917" spans="2:65" s="1" customFormat="1" ht="16.5" customHeight="1">
      <c r="B917" s="32"/>
      <c r="C917" s="131" t="s">
        <v>1430</v>
      </c>
      <c r="D917" s="131" t="s">
        <v>165</v>
      </c>
      <c r="E917" s="132" t="s">
        <v>1431</v>
      </c>
      <c r="F917" s="133" t="s">
        <v>1432</v>
      </c>
      <c r="G917" s="134" t="s">
        <v>521</v>
      </c>
      <c r="H917" s="135">
        <v>2</v>
      </c>
      <c r="I917" s="136"/>
      <c r="J917" s="137">
        <f>ROUND(I917*H917,2)</f>
        <v>0</v>
      </c>
      <c r="K917" s="133" t="s">
        <v>192</v>
      </c>
      <c r="L917" s="32"/>
      <c r="M917" s="138" t="s">
        <v>19</v>
      </c>
      <c r="N917" s="139" t="s">
        <v>43</v>
      </c>
      <c r="P917" s="140">
        <f>O917*H917</f>
        <v>0</v>
      </c>
      <c r="Q917" s="140">
        <v>0</v>
      </c>
      <c r="R917" s="140">
        <f>Q917*H917</f>
        <v>0</v>
      </c>
      <c r="S917" s="140">
        <v>0</v>
      </c>
      <c r="T917" s="141">
        <f>S917*H917</f>
        <v>0</v>
      </c>
      <c r="AR917" s="142" t="s">
        <v>265</v>
      </c>
      <c r="AT917" s="142" t="s">
        <v>165</v>
      </c>
      <c r="AU917" s="142" t="s">
        <v>81</v>
      </c>
      <c r="AY917" s="17" t="s">
        <v>163</v>
      </c>
      <c r="BE917" s="143">
        <f>IF(N917="základní",J917,0)</f>
        <v>0</v>
      </c>
      <c r="BF917" s="143">
        <f>IF(N917="snížená",J917,0)</f>
        <v>0</v>
      </c>
      <c r="BG917" s="143">
        <f>IF(N917="zákl. přenesená",J917,0)</f>
        <v>0</v>
      </c>
      <c r="BH917" s="143">
        <f>IF(N917="sníž. přenesená",J917,0)</f>
        <v>0</v>
      </c>
      <c r="BI917" s="143">
        <f>IF(N917="nulová",J917,0)</f>
        <v>0</v>
      </c>
      <c r="BJ917" s="17" t="s">
        <v>79</v>
      </c>
      <c r="BK917" s="143">
        <f>ROUND(I917*H917,2)</f>
        <v>0</v>
      </c>
      <c r="BL917" s="17" t="s">
        <v>265</v>
      </c>
      <c r="BM917" s="142" t="s">
        <v>1433</v>
      </c>
    </row>
    <row r="918" spans="2:65" s="1" customFormat="1" ht="19.5">
      <c r="B918" s="32"/>
      <c r="D918" s="148" t="s">
        <v>276</v>
      </c>
      <c r="F918" s="149" t="s">
        <v>1434</v>
      </c>
      <c r="I918" s="146"/>
      <c r="L918" s="32"/>
      <c r="M918" s="147"/>
      <c r="T918" s="53"/>
      <c r="AT918" s="17" t="s">
        <v>276</v>
      </c>
      <c r="AU918" s="17" t="s">
        <v>81</v>
      </c>
    </row>
    <row r="919" spans="2:65" s="1" customFormat="1" ht="16.5" customHeight="1">
      <c r="B919" s="32"/>
      <c r="C919" s="131" t="s">
        <v>1435</v>
      </c>
      <c r="D919" s="131" t="s">
        <v>165</v>
      </c>
      <c r="E919" s="132" t="s">
        <v>1436</v>
      </c>
      <c r="F919" s="133" t="s">
        <v>1437</v>
      </c>
      <c r="G919" s="134" t="s">
        <v>521</v>
      </c>
      <c r="H919" s="135">
        <v>2</v>
      </c>
      <c r="I919" s="136"/>
      <c r="J919" s="137">
        <f>ROUND(I919*H919,2)</f>
        <v>0</v>
      </c>
      <c r="K919" s="133" t="s">
        <v>192</v>
      </c>
      <c r="L919" s="32"/>
      <c r="M919" s="138" t="s">
        <v>19</v>
      </c>
      <c r="N919" s="139" t="s">
        <v>43</v>
      </c>
      <c r="P919" s="140">
        <f>O919*H919</f>
        <v>0</v>
      </c>
      <c r="Q919" s="140">
        <v>0</v>
      </c>
      <c r="R919" s="140">
        <f>Q919*H919</f>
        <v>0</v>
      </c>
      <c r="S919" s="140">
        <v>0</v>
      </c>
      <c r="T919" s="141">
        <f>S919*H919</f>
        <v>0</v>
      </c>
      <c r="AR919" s="142" t="s">
        <v>265</v>
      </c>
      <c r="AT919" s="142" t="s">
        <v>165</v>
      </c>
      <c r="AU919" s="142" t="s">
        <v>81</v>
      </c>
      <c r="AY919" s="17" t="s">
        <v>163</v>
      </c>
      <c r="BE919" s="143">
        <f>IF(N919="základní",J919,0)</f>
        <v>0</v>
      </c>
      <c r="BF919" s="143">
        <f>IF(N919="snížená",J919,0)</f>
        <v>0</v>
      </c>
      <c r="BG919" s="143">
        <f>IF(N919="zákl. přenesená",J919,0)</f>
        <v>0</v>
      </c>
      <c r="BH919" s="143">
        <f>IF(N919="sníž. přenesená",J919,0)</f>
        <v>0</v>
      </c>
      <c r="BI919" s="143">
        <f>IF(N919="nulová",J919,0)</f>
        <v>0</v>
      </c>
      <c r="BJ919" s="17" t="s">
        <v>79</v>
      </c>
      <c r="BK919" s="143">
        <f>ROUND(I919*H919,2)</f>
        <v>0</v>
      </c>
      <c r="BL919" s="17" t="s">
        <v>265</v>
      </c>
      <c r="BM919" s="142" t="s">
        <v>1438</v>
      </c>
    </row>
    <row r="920" spans="2:65" s="1" customFormat="1" ht="19.5">
      <c r="B920" s="32"/>
      <c r="D920" s="148" t="s">
        <v>276</v>
      </c>
      <c r="F920" s="149" t="s">
        <v>1439</v>
      </c>
      <c r="I920" s="146"/>
      <c r="L920" s="32"/>
      <c r="M920" s="147"/>
      <c r="T920" s="53"/>
      <c r="AT920" s="17" t="s">
        <v>276</v>
      </c>
      <c r="AU920" s="17" t="s">
        <v>81</v>
      </c>
    </row>
    <row r="921" spans="2:65" s="1" customFormat="1" ht="16.5" customHeight="1">
      <c r="B921" s="32"/>
      <c r="C921" s="131" t="s">
        <v>1440</v>
      </c>
      <c r="D921" s="131" t="s">
        <v>165</v>
      </c>
      <c r="E921" s="132" t="s">
        <v>1441</v>
      </c>
      <c r="F921" s="133" t="s">
        <v>1413</v>
      </c>
      <c r="G921" s="134" t="s">
        <v>521</v>
      </c>
      <c r="H921" s="135">
        <v>1</v>
      </c>
      <c r="I921" s="136"/>
      <c r="J921" s="137">
        <f>ROUND(I921*H921,2)</f>
        <v>0</v>
      </c>
      <c r="K921" s="133" t="s">
        <v>192</v>
      </c>
      <c r="L921" s="32"/>
      <c r="M921" s="138" t="s">
        <v>19</v>
      </c>
      <c r="N921" s="139" t="s">
        <v>43</v>
      </c>
      <c r="P921" s="140">
        <f>O921*H921</f>
        <v>0</v>
      </c>
      <c r="Q921" s="140">
        <v>0</v>
      </c>
      <c r="R921" s="140">
        <f>Q921*H921</f>
        <v>0</v>
      </c>
      <c r="S921" s="140">
        <v>0</v>
      </c>
      <c r="T921" s="141">
        <f>S921*H921</f>
        <v>0</v>
      </c>
      <c r="AR921" s="142" t="s">
        <v>265</v>
      </c>
      <c r="AT921" s="142" t="s">
        <v>165</v>
      </c>
      <c r="AU921" s="142" t="s">
        <v>81</v>
      </c>
      <c r="AY921" s="17" t="s">
        <v>163</v>
      </c>
      <c r="BE921" s="143">
        <f>IF(N921="základní",J921,0)</f>
        <v>0</v>
      </c>
      <c r="BF921" s="143">
        <f>IF(N921="snížená",J921,0)</f>
        <v>0</v>
      </c>
      <c r="BG921" s="143">
        <f>IF(N921="zákl. přenesená",J921,0)</f>
        <v>0</v>
      </c>
      <c r="BH921" s="143">
        <f>IF(N921="sníž. přenesená",J921,0)</f>
        <v>0</v>
      </c>
      <c r="BI921" s="143">
        <f>IF(N921="nulová",J921,0)</f>
        <v>0</v>
      </c>
      <c r="BJ921" s="17" t="s">
        <v>79</v>
      </c>
      <c r="BK921" s="143">
        <f>ROUND(I921*H921,2)</f>
        <v>0</v>
      </c>
      <c r="BL921" s="17" t="s">
        <v>265</v>
      </c>
      <c r="BM921" s="142" t="s">
        <v>1442</v>
      </c>
    </row>
    <row r="922" spans="2:65" s="1" customFormat="1" ht="19.5">
      <c r="B922" s="32"/>
      <c r="D922" s="148" t="s">
        <v>276</v>
      </c>
      <c r="F922" s="149" t="s">
        <v>1443</v>
      </c>
      <c r="I922" s="146"/>
      <c r="L922" s="32"/>
      <c r="M922" s="147"/>
      <c r="T922" s="53"/>
      <c r="AT922" s="17" t="s">
        <v>276</v>
      </c>
      <c r="AU922" s="17" t="s">
        <v>81</v>
      </c>
    </row>
    <row r="923" spans="2:65" s="1" customFormat="1" ht="16.5" customHeight="1">
      <c r="B923" s="32"/>
      <c r="C923" s="131" t="s">
        <v>1444</v>
      </c>
      <c r="D923" s="131" t="s">
        <v>165</v>
      </c>
      <c r="E923" s="132" t="s">
        <v>1445</v>
      </c>
      <c r="F923" s="133" t="s">
        <v>1427</v>
      </c>
      <c r="G923" s="134" t="s">
        <v>521</v>
      </c>
      <c r="H923" s="135">
        <v>1</v>
      </c>
      <c r="I923" s="136"/>
      <c r="J923" s="137">
        <f>ROUND(I923*H923,2)</f>
        <v>0</v>
      </c>
      <c r="K923" s="133" t="s">
        <v>192</v>
      </c>
      <c r="L923" s="32"/>
      <c r="M923" s="138" t="s">
        <v>19</v>
      </c>
      <c r="N923" s="139" t="s">
        <v>43</v>
      </c>
      <c r="P923" s="140">
        <f>O923*H923</f>
        <v>0</v>
      </c>
      <c r="Q923" s="140">
        <v>0</v>
      </c>
      <c r="R923" s="140">
        <f>Q923*H923</f>
        <v>0</v>
      </c>
      <c r="S923" s="140">
        <v>0</v>
      </c>
      <c r="T923" s="141">
        <f>S923*H923</f>
        <v>0</v>
      </c>
      <c r="AR923" s="142" t="s">
        <v>265</v>
      </c>
      <c r="AT923" s="142" t="s">
        <v>165</v>
      </c>
      <c r="AU923" s="142" t="s">
        <v>81</v>
      </c>
      <c r="AY923" s="17" t="s">
        <v>163</v>
      </c>
      <c r="BE923" s="143">
        <f>IF(N923="základní",J923,0)</f>
        <v>0</v>
      </c>
      <c r="BF923" s="143">
        <f>IF(N923="snížená",J923,0)</f>
        <v>0</v>
      </c>
      <c r="BG923" s="143">
        <f>IF(N923="zákl. přenesená",J923,0)</f>
        <v>0</v>
      </c>
      <c r="BH923" s="143">
        <f>IF(N923="sníž. přenesená",J923,0)</f>
        <v>0</v>
      </c>
      <c r="BI923" s="143">
        <f>IF(N923="nulová",J923,0)</f>
        <v>0</v>
      </c>
      <c r="BJ923" s="17" t="s">
        <v>79</v>
      </c>
      <c r="BK923" s="143">
        <f>ROUND(I923*H923,2)</f>
        <v>0</v>
      </c>
      <c r="BL923" s="17" t="s">
        <v>265</v>
      </c>
      <c r="BM923" s="142" t="s">
        <v>1446</v>
      </c>
    </row>
    <row r="924" spans="2:65" s="1" customFormat="1" ht="19.5">
      <c r="B924" s="32"/>
      <c r="D924" s="148" t="s">
        <v>276</v>
      </c>
      <c r="F924" s="149" t="s">
        <v>1447</v>
      </c>
      <c r="I924" s="146"/>
      <c r="L924" s="32"/>
      <c r="M924" s="147"/>
      <c r="T924" s="53"/>
      <c r="AT924" s="17" t="s">
        <v>276</v>
      </c>
      <c r="AU924" s="17" t="s">
        <v>81</v>
      </c>
    </row>
    <row r="925" spans="2:65" s="1" customFormat="1" ht="16.5" customHeight="1">
      <c r="B925" s="32"/>
      <c r="C925" s="131" t="s">
        <v>1448</v>
      </c>
      <c r="D925" s="131" t="s">
        <v>165</v>
      </c>
      <c r="E925" s="132" t="s">
        <v>1449</v>
      </c>
      <c r="F925" s="133" t="s">
        <v>1450</v>
      </c>
      <c r="G925" s="134" t="s">
        <v>521</v>
      </c>
      <c r="H925" s="135">
        <v>1</v>
      </c>
      <c r="I925" s="136"/>
      <c r="J925" s="137">
        <f>ROUND(I925*H925,2)</f>
        <v>0</v>
      </c>
      <c r="K925" s="133" t="s">
        <v>192</v>
      </c>
      <c r="L925" s="32"/>
      <c r="M925" s="138" t="s">
        <v>19</v>
      </c>
      <c r="N925" s="139" t="s">
        <v>43</v>
      </c>
      <c r="P925" s="140">
        <f>O925*H925</f>
        <v>0</v>
      </c>
      <c r="Q925" s="140">
        <v>0</v>
      </c>
      <c r="R925" s="140">
        <f>Q925*H925</f>
        <v>0</v>
      </c>
      <c r="S925" s="140">
        <v>0</v>
      </c>
      <c r="T925" s="141">
        <f>S925*H925</f>
        <v>0</v>
      </c>
      <c r="AR925" s="142" t="s">
        <v>265</v>
      </c>
      <c r="AT925" s="142" t="s">
        <v>165</v>
      </c>
      <c r="AU925" s="142" t="s">
        <v>81</v>
      </c>
      <c r="AY925" s="17" t="s">
        <v>163</v>
      </c>
      <c r="BE925" s="143">
        <f>IF(N925="základní",J925,0)</f>
        <v>0</v>
      </c>
      <c r="BF925" s="143">
        <f>IF(N925="snížená",J925,0)</f>
        <v>0</v>
      </c>
      <c r="BG925" s="143">
        <f>IF(N925="zákl. přenesená",J925,0)</f>
        <v>0</v>
      </c>
      <c r="BH925" s="143">
        <f>IF(N925="sníž. přenesená",J925,0)</f>
        <v>0</v>
      </c>
      <c r="BI925" s="143">
        <f>IF(N925="nulová",J925,0)</f>
        <v>0</v>
      </c>
      <c r="BJ925" s="17" t="s">
        <v>79</v>
      </c>
      <c r="BK925" s="143">
        <f>ROUND(I925*H925,2)</f>
        <v>0</v>
      </c>
      <c r="BL925" s="17" t="s">
        <v>265</v>
      </c>
      <c r="BM925" s="142" t="s">
        <v>1451</v>
      </c>
    </row>
    <row r="926" spans="2:65" s="1" customFormat="1" ht="19.5">
      <c r="B926" s="32"/>
      <c r="D926" s="148" t="s">
        <v>276</v>
      </c>
      <c r="F926" s="149" t="s">
        <v>1452</v>
      </c>
      <c r="I926" s="146"/>
      <c r="L926" s="32"/>
      <c r="M926" s="147"/>
      <c r="T926" s="53"/>
      <c r="AT926" s="17" t="s">
        <v>276</v>
      </c>
      <c r="AU926" s="17" t="s">
        <v>81</v>
      </c>
    </row>
    <row r="927" spans="2:65" s="1" customFormat="1" ht="16.5" customHeight="1">
      <c r="B927" s="32"/>
      <c r="C927" s="131" t="s">
        <v>1453</v>
      </c>
      <c r="D927" s="131" t="s">
        <v>165</v>
      </c>
      <c r="E927" s="132" t="s">
        <v>1454</v>
      </c>
      <c r="F927" s="133" t="s">
        <v>1455</v>
      </c>
      <c r="G927" s="134" t="s">
        <v>521</v>
      </c>
      <c r="H927" s="135">
        <v>1</v>
      </c>
      <c r="I927" s="136"/>
      <c r="J927" s="137">
        <f>ROUND(I927*H927,2)</f>
        <v>0</v>
      </c>
      <c r="K927" s="133" t="s">
        <v>192</v>
      </c>
      <c r="L927" s="32"/>
      <c r="M927" s="138" t="s">
        <v>19</v>
      </c>
      <c r="N927" s="139" t="s">
        <v>43</v>
      </c>
      <c r="P927" s="140">
        <f>O927*H927</f>
        <v>0</v>
      </c>
      <c r="Q927" s="140">
        <v>0</v>
      </c>
      <c r="R927" s="140">
        <f>Q927*H927</f>
        <v>0</v>
      </c>
      <c r="S927" s="140">
        <v>0</v>
      </c>
      <c r="T927" s="141">
        <f>S927*H927</f>
        <v>0</v>
      </c>
      <c r="AR927" s="142" t="s">
        <v>265</v>
      </c>
      <c r="AT927" s="142" t="s">
        <v>165</v>
      </c>
      <c r="AU927" s="142" t="s">
        <v>81</v>
      </c>
      <c r="AY927" s="17" t="s">
        <v>163</v>
      </c>
      <c r="BE927" s="143">
        <f>IF(N927="základní",J927,0)</f>
        <v>0</v>
      </c>
      <c r="BF927" s="143">
        <f>IF(N927="snížená",J927,0)</f>
        <v>0</v>
      </c>
      <c r="BG927" s="143">
        <f>IF(N927="zákl. přenesená",J927,0)</f>
        <v>0</v>
      </c>
      <c r="BH927" s="143">
        <f>IF(N927="sníž. přenesená",J927,0)</f>
        <v>0</v>
      </c>
      <c r="BI927" s="143">
        <f>IF(N927="nulová",J927,0)</f>
        <v>0</v>
      </c>
      <c r="BJ927" s="17" t="s">
        <v>79</v>
      </c>
      <c r="BK927" s="143">
        <f>ROUND(I927*H927,2)</f>
        <v>0</v>
      </c>
      <c r="BL927" s="17" t="s">
        <v>265</v>
      </c>
      <c r="BM927" s="142" t="s">
        <v>1456</v>
      </c>
    </row>
    <row r="928" spans="2:65" s="1" customFormat="1" ht="19.5">
      <c r="B928" s="32"/>
      <c r="D928" s="148" t="s">
        <v>276</v>
      </c>
      <c r="F928" s="149" t="s">
        <v>1457</v>
      </c>
      <c r="I928" s="146"/>
      <c r="L928" s="32"/>
      <c r="M928" s="147"/>
      <c r="T928" s="53"/>
      <c r="AT928" s="17" t="s">
        <v>276</v>
      </c>
      <c r="AU928" s="17" t="s">
        <v>81</v>
      </c>
    </row>
    <row r="929" spans="2:65" s="1" customFormat="1" ht="16.5" customHeight="1">
      <c r="B929" s="32"/>
      <c r="C929" s="131" t="s">
        <v>1458</v>
      </c>
      <c r="D929" s="131" t="s">
        <v>165</v>
      </c>
      <c r="E929" s="132" t="s">
        <v>1459</v>
      </c>
      <c r="F929" s="133" t="s">
        <v>1460</v>
      </c>
      <c r="G929" s="134" t="s">
        <v>521</v>
      </c>
      <c r="H929" s="135">
        <v>2</v>
      </c>
      <c r="I929" s="136"/>
      <c r="J929" s="137">
        <f>ROUND(I929*H929,2)</f>
        <v>0</v>
      </c>
      <c r="K929" s="133" t="s">
        <v>192</v>
      </c>
      <c r="L929" s="32"/>
      <c r="M929" s="138" t="s">
        <v>19</v>
      </c>
      <c r="N929" s="139" t="s">
        <v>43</v>
      </c>
      <c r="P929" s="140">
        <f>O929*H929</f>
        <v>0</v>
      </c>
      <c r="Q929" s="140">
        <v>0</v>
      </c>
      <c r="R929" s="140">
        <f>Q929*H929</f>
        <v>0</v>
      </c>
      <c r="S929" s="140">
        <v>0</v>
      </c>
      <c r="T929" s="141">
        <f>S929*H929</f>
        <v>0</v>
      </c>
      <c r="AR929" s="142" t="s">
        <v>265</v>
      </c>
      <c r="AT929" s="142" t="s">
        <v>165</v>
      </c>
      <c r="AU929" s="142" t="s">
        <v>81</v>
      </c>
      <c r="AY929" s="17" t="s">
        <v>163</v>
      </c>
      <c r="BE929" s="143">
        <f>IF(N929="základní",J929,0)</f>
        <v>0</v>
      </c>
      <c r="BF929" s="143">
        <f>IF(N929="snížená",J929,0)</f>
        <v>0</v>
      </c>
      <c r="BG929" s="143">
        <f>IF(N929="zákl. přenesená",J929,0)</f>
        <v>0</v>
      </c>
      <c r="BH929" s="143">
        <f>IF(N929="sníž. přenesená",J929,0)</f>
        <v>0</v>
      </c>
      <c r="BI929" s="143">
        <f>IF(N929="nulová",J929,0)</f>
        <v>0</v>
      </c>
      <c r="BJ929" s="17" t="s">
        <v>79</v>
      </c>
      <c r="BK929" s="143">
        <f>ROUND(I929*H929,2)</f>
        <v>0</v>
      </c>
      <c r="BL929" s="17" t="s">
        <v>265</v>
      </c>
      <c r="BM929" s="142" t="s">
        <v>1461</v>
      </c>
    </row>
    <row r="930" spans="2:65" s="1" customFormat="1" ht="19.5">
      <c r="B930" s="32"/>
      <c r="D930" s="148" t="s">
        <v>276</v>
      </c>
      <c r="F930" s="149" t="s">
        <v>1462</v>
      </c>
      <c r="I930" s="146"/>
      <c r="L930" s="32"/>
      <c r="M930" s="147"/>
      <c r="T930" s="53"/>
      <c r="AT930" s="17" t="s">
        <v>276</v>
      </c>
      <c r="AU930" s="17" t="s">
        <v>81</v>
      </c>
    </row>
    <row r="931" spans="2:65" s="1" customFormat="1" ht="16.5" customHeight="1">
      <c r="B931" s="32"/>
      <c r="C931" s="131" t="s">
        <v>1463</v>
      </c>
      <c r="D931" s="131" t="s">
        <v>165</v>
      </c>
      <c r="E931" s="132" t="s">
        <v>1464</v>
      </c>
      <c r="F931" s="133" t="s">
        <v>1427</v>
      </c>
      <c r="G931" s="134" t="s">
        <v>521</v>
      </c>
      <c r="H931" s="135">
        <v>1</v>
      </c>
      <c r="I931" s="136"/>
      <c r="J931" s="137">
        <f>ROUND(I931*H931,2)</f>
        <v>0</v>
      </c>
      <c r="K931" s="133" t="s">
        <v>192</v>
      </c>
      <c r="L931" s="32"/>
      <c r="M931" s="138" t="s">
        <v>19</v>
      </c>
      <c r="N931" s="139" t="s">
        <v>43</v>
      </c>
      <c r="P931" s="140">
        <f>O931*H931</f>
        <v>0</v>
      </c>
      <c r="Q931" s="140">
        <v>0</v>
      </c>
      <c r="R931" s="140">
        <f>Q931*H931</f>
        <v>0</v>
      </c>
      <c r="S931" s="140">
        <v>0</v>
      </c>
      <c r="T931" s="141">
        <f>S931*H931</f>
        <v>0</v>
      </c>
      <c r="AR931" s="142" t="s">
        <v>265</v>
      </c>
      <c r="AT931" s="142" t="s">
        <v>165</v>
      </c>
      <c r="AU931" s="142" t="s">
        <v>81</v>
      </c>
      <c r="AY931" s="17" t="s">
        <v>163</v>
      </c>
      <c r="BE931" s="143">
        <f>IF(N931="základní",J931,0)</f>
        <v>0</v>
      </c>
      <c r="BF931" s="143">
        <f>IF(N931="snížená",J931,0)</f>
        <v>0</v>
      </c>
      <c r="BG931" s="143">
        <f>IF(N931="zákl. přenesená",J931,0)</f>
        <v>0</v>
      </c>
      <c r="BH931" s="143">
        <f>IF(N931="sníž. přenesená",J931,0)</f>
        <v>0</v>
      </c>
      <c r="BI931" s="143">
        <f>IF(N931="nulová",J931,0)</f>
        <v>0</v>
      </c>
      <c r="BJ931" s="17" t="s">
        <v>79</v>
      </c>
      <c r="BK931" s="143">
        <f>ROUND(I931*H931,2)</f>
        <v>0</v>
      </c>
      <c r="BL931" s="17" t="s">
        <v>265</v>
      </c>
      <c r="BM931" s="142" t="s">
        <v>1465</v>
      </c>
    </row>
    <row r="932" spans="2:65" s="1" customFormat="1" ht="19.5">
      <c r="B932" s="32"/>
      <c r="D932" s="148" t="s">
        <v>276</v>
      </c>
      <c r="F932" s="149" t="s">
        <v>1466</v>
      </c>
      <c r="I932" s="146"/>
      <c r="L932" s="32"/>
      <c r="M932" s="147"/>
      <c r="T932" s="53"/>
      <c r="AT932" s="17" t="s">
        <v>276</v>
      </c>
      <c r="AU932" s="17" t="s">
        <v>81</v>
      </c>
    </row>
    <row r="933" spans="2:65" s="1" customFormat="1" ht="16.5" customHeight="1">
      <c r="B933" s="32"/>
      <c r="C933" s="131" t="s">
        <v>1467</v>
      </c>
      <c r="D933" s="131" t="s">
        <v>165</v>
      </c>
      <c r="E933" s="132" t="s">
        <v>1468</v>
      </c>
      <c r="F933" s="133" t="s">
        <v>1469</v>
      </c>
      <c r="G933" s="134" t="s">
        <v>521</v>
      </c>
      <c r="H933" s="135">
        <v>10</v>
      </c>
      <c r="I933" s="136"/>
      <c r="J933" s="137">
        <f>ROUND(I933*H933,2)</f>
        <v>0</v>
      </c>
      <c r="K933" s="133" t="s">
        <v>192</v>
      </c>
      <c r="L933" s="32"/>
      <c r="M933" s="138" t="s">
        <v>19</v>
      </c>
      <c r="N933" s="139" t="s">
        <v>43</v>
      </c>
      <c r="P933" s="140">
        <f>O933*H933</f>
        <v>0</v>
      </c>
      <c r="Q933" s="140">
        <v>0</v>
      </c>
      <c r="R933" s="140">
        <f>Q933*H933</f>
        <v>0</v>
      </c>
      <c r="S933" s="140">
        <v>0</v>
      </c>
      <c r="T933" s="141">
        <f>S933*H933</f>
        <v>0</v>
      </c>
      <c r="AR933" s="142" t="s">
        <v>265</v>
      </c>
      <c r="AT933" s="142" t="s">
        <v>165</v>
      </c>
      <c r="AU933" s="142" t="s">
        <v>81</v>
      </c>
      <c r="AY933" s="17" t="s">
        <v>163</v>
      </c>
      <c r="BE933" s="143">
        <f>IF(N933="základní",J933,0)</f>
        <v>0</v>
      </c>
      <c r="BF933" s="143">
        <f>IF(N933="snížená",J933,0)</f>
        <v>0</v>
      </c>
      <c r="BG933" s="143">
        <f>IF(N933="zákl. přenesená",J933,0)</f>
        <v>0</v>
      </c>
      <c r="BH933" s="143">
        <f>IF(N933="sníž. přenesená",J933,0)</f>
        <v>0</v>
      </c>
      <c r="BI933" s="143">
        <f>IF(N933="nulová",J933,0)</f>
        <v>0</v>
      </c>
      <c r="BJ933" s="17" t="s">
        <v>79</v>
      </c>
      <c r="BK933" s="143">
        <f>ROUND(I933*H933,2)</f>
        <v>0</v>
      </c>
      <c r="BL933" s="17" t="s">
        <v>265</v>
      </c>
      <c r="BM933" s="142" t="s">
        <v>1470</v>
      </c>
    </row>
    <row r="934" spans="2:65" s="1" customFormat="1" ht="19.5">
      <c r="B934" s="32"/>
      <c r="D934" s="148" t="s">
        <v>276</v>
      </c>
      <c r="F934" s="149" t="s">
        <v>1471</v>
      </c>
      <c r="I934" s="146"/>
      <c r="L934" s="32"/>
      <c r="M934" s="147"/>
      <c r="T934" s="53"/>
      <c r="AT934" s="17" t="s">
        <v>276</v>
      </c>
      <c r="AU934" s="17" t="s">
        <v>81</v>
      </c>
    </row>
    <row r="935" spans="2:65" s="1" customFormat="1" ht="16.5" customHeight="1">
      <c r="B935" s="32"/>
      <c r="C935" s="131" t="s">
        <v>1472</v>
      </c>
      <c r="D935" s="131" t="s">
        <v>165</v>
      </c>
      <c r="E935" s="132" t="s">
        <v>1473</v>
      </c>
      <c r="F935" s="133" t="s">
        <v>1469</v>
      </c>
      <c r="G935" s="134" t="s">
        <v>521</v>
      </c>
      <c r="H935" s="135">
        <v>10</v>
      </c>
      <c r="I935" s="136"/>
      <c r="J935" s="137">
        <f>ROUND(I935*H935,2)</f>
        <v>0</v>
      </c>
      <c r="K935" s="133" t="s">
        <v>192</v>
      </c>
      <c r="L935" s="32"/>
      <c r="M935" s="138" t="s">
        <v>19</v>
      </c>
      <c r="N935" s="139" t="s">
        <v>43</v>
      </c>
      <c r="P935" s="140">
        <f>O935*H935</f>
        <v>0</v>
      </c>
      <c r="Q935" s="140">
        <v>0</v>
      </c>
      <c r="R935" s="140">
        <f>Q935*H935</f>
        <v>0</v>
      </c>
      <c r="S935" s="140">
        <v>0</v>
      </c>
      <c r="T935" s="141">
        <f>S935*H935</f>
        <v>0</v>
      </c>
      <c r="AR935" s="142" t="s">
        <v>265</v>
      </c>
      <c r="AT935" s="142" t="s">
        <v>165</v>
      </c>
      <c r="AU935" s="142" t="s">
        <v>81</v>
      </c>
      <c r="AY935" s="17" t="s">
        <v>163</v>
      </c>
      <c r="BE935" s="143">
        <f>IF(N935="základní",J935,0)</f>
        <v>0</v>
      </c>
      <c r="BF935" s="143">
        <f>IF(N935="snížená",J935,0)</f>
        <v>0</v>
      </c>
      <c r="BG935" s="143">
        <f>IF(N935="zákl. přenesená",J935,0)</f>
        <v>0</v>
      </c>
      <c r="BH935" s="143">
        <f>IF(N935="sníž. přenesená",J935,0)</f>
        <v>0</v>
      </c>
      <c r="BI935" s="143">
        <f>IF(N935="nulová",J935,0)</f>
        <v>0</v>
      </c>
      <c r="BJ935" s="17" t="s">
        <v>79</v>
      </c>
      <c r="BK935" s="143">
        <f>ROUND(I935*H935,2)</f>
        <v>0</v>
      </c>
      <c r="BL935" s="17" t="s">
        <v>265</v>
      </c>
      <c r="BM935" s="142" t="s">
        <v>1474</v>
      </c>
    </row>
    <row r="936" spans="2:65" s="1" customFormat="1" ht="19.5">
      <c r="B936" s="32"/>
      <c r="D936" s="148" t="s">
        <v>276</v>
      </c>
      <c r="F936" s="149" t="s">
        <v>1475</v>
      </c>
      <c r="I936" s="146"/>
      <c r="L936" s="32"/>
      <c r="M936" s="147"/>
      <c r="T936" s="53"/>
      <c r="AT936" s="17" t="s">
        <v>276</v>
      </c>
      <c r="AU936" s="17" t="s">
        <v>81</v>
      </c>
    </row>
    <row r="937" spans="2:65" s="1" customFormat="1" ht="16.5" customHeight="1">
      <c r="B937" s="32"/>
      <c r="C937" s="131" t="s">
        <v>1476</v>
      </c>
      <c r="D937" s="131" t="s">
        <v>165</v>
      </c>
      <c r="E937" s="132" t="s">
        <v>1477</v>
      </c>
      <c r="F937" s="133" t="s">
        <v>1469</v>
      </c>
      <c r="G937" s="134" t="s">
        <v>521</v>
      </c>
      <c r="H937" s="135">
        <v>2</v>
      </c>
      <c r="I937" s="136"/>
      <c r="J937" s="137">
        <f>ROUND(I937*H937,2)</f>
        <v>0</v>
      </c>
      <c r="K937" s="133" t="s">
        <v>192</v>
      </c>
      <c r="L937" s="32"/>
      <c r="M937" s="138" t="s">
        <v>19</v>
      </c>
      <c r="N937" s="139" t="s">
        <v>43</v>
      </c>
      <c r="P937" s="140">
        <f>O937*H937</f>
        <v>0</v>
      </c>
      <c r="Q937" s="140">
        <v>0</v>
      </c>
      <c r="R937" s="140">
        <f>Q937*H937</f>
        <v>0</v>
      </c>
      <c r="S937" s="140">
        <v>0</v>
      </c>
      <c r="T937" s="141">
        <f>S937*H937</f>
        <v>0</v>
      </c>
      <c r="AR937" s="142" t="s">
        <v>265</v>
      </c>
      <c r="AT937" s="142" t="s">
        <v>165</v>
      </c>
      <c r="AU937" s="142" t="s">
        <v>81</v>
      </c>
      <c r="AY937" s="17" t="s">
        <v>163</v>
      </c>
      <c r="BE937" s="143">
        <f>IF(N937="základní",J937,0)</f>
        <v>0</v>
      </c>
      <c r="BF937" s="143">
        <f>IF(N937="snížená",J937,0)</f>
        <v>0</v>
      </c>
      <c r="BG937" s="143">
        <f>IF(N937="zákl. přenesená",J937,0)</f>
        <v>0</v>
      </c>
      <c r="BH937" s="143">
        <f>IF(N937="sníž. přenesená",J937,0)</f>
        <v>0</v>
      </c>
      <c r="BI937" s="143">
        <f>IF(N937="nulová",J937,0)</f>
        <v>0</v>
      </c>
      <c r="BJ937" s="17" t="s">
        <v>79</v>
      </c>
      <c r="BK937" s="143">
        <f>ROUND(I937*H937,2)</f>
        <v>0</v>
      </c>
      <c r="BL937" s="17" t="s">
        <v>265</v>
      </c>
      <c r="BM937" s="142" t="s">
        <v>1478</v>
      </c>
    </row>
    <row r="938" spans="2:65" s="1" customFormat="1" ht="19.5">
      <c r="B938" s="32"/>
      <c r="D938" s="148" t="s">
        <v>276</v>
      </c>
      <c r="F938" s="149" t="s">
        <v>1479</v>
      </c>
      <c r="I938" s="146"/>
      <c r="L938" s="32"/>
      <c r="M938" s="147"/>
      <c r="T938" s="53"/>
      <c r="AT938" s="17" t="s">
        <v>276</v>
      </c>
      <c r="AU938" s="17" t="s">
        <v>81</v>
      </c>
    </row>
    <row r="939" spans="2:65" s="1" customFormat="1" ht="16.5" customHeight="1">
      <c r="B939" s="32"/>
      <c r="C939" s="131" t="s">
        <v>1480</v>
      </c>
      <c r="D939" s="131" t="s">
        <v>165</v>
      </c>
      <c r="E939" s="132" t="s">
        <v>1481</v>
      </c>
      <c r="F939" s="133" t="s">
        <v>1469</v>
      </c>
      <c r="G939" s="134" t="s">
        <v>521</v>
      </c>
      <c r="H939" s="135">
        <v>2</v>
      </c>
      <c r="I939" s="136"/>
      <c r="J939" s="137">
        <f>ROUND(I939*H939,2)</f>
        <v>0</v>
      </c>
      <c r="K939" s="133" t="s">
        <v>192</v>
      </c>
      <c r="L939" s="32"/>
      <c r="M939" s="138" t="s">
        <v>19</v>
      </c>
      <c r="N939" s="139" t="s">
        <v>43</v>
      </c>
      <c r="P939" s="140">
        <f>O939*H939</f>
        <v>0</v>
      </c>
      <c r="Q939" s="140">
        <v>0</v>
      </c>
      <c r="R939" s="140">
        <f>Q939*H939</f>
        <v>0</v>
      </c>
      <c r="S939" s="140">
        <v>0</v>
      </c>
      <c r="T939" s="141">
        <f>S939*H939</f>
        <v>0</v>
      </c>
      <c r="AR939" s="142" t="s">
        <v>265</v>
      </c>
      <c r="AT939" s="142" t="s">
        <v>165</v>
      </c>
      <c r="AU939" s="142" t="s">
        <v>81</v>
      </c>
      <c r="AY939" s="17" t="s">
        <v>163</v>
      </c>
      <c r="BE939" s="143">
        <f>IF(N939="základní",J939,0)</f>
        <v>0</v>
      </c>
      <c r="BF939" s="143">
        <f>IF(N939="snížená",J939,0)</f>
        <v>0</v>
      </c>
      <c r="BG939" s="143">
        <f>IF(N939="zákl. přenesená",J939,0)</f>
        <v>0</v>
      </c>
      <c r="BH939" s="143">
        <f>IF(N939="sníž. přenesená",J939,0)</f>
        <v>0</v>
      </c>
      <c r="BI939" s="143">
        <f>IF(N939="nulová",J939,0)</f>
        <v>0</v>
      </c>
      <c r="BJ939" s="17" t="s">
        <v>79</v>
      </c>
      <c r="BK939" s="143">
        <f>ROUND(I939*H939,2)</f>
        <v>0</v>
      </c>
      <c r="BL939" s="17" t="s">
        <v>265</v>
      </c>
      <c r="BM939" s="142" t="s">
        <v>1482</v>
      </c>
    </row>
    <row r="940" spans="2:65" s="1" customFormat="1" ht="19.5">
      <c r="B940" s="32"/>
      <c r="D940" s="148" t="s">
        <v>276</v>
      </c>
      <c r="F940" s="149" t="s">
        <v>1483</v>
      </c>
      <c r="I940" s="146"/>
      <c r="L940" s="32"/>
      <c r="M940" s="147"/>
      <c r="T940" s="53"/>
      <c r="AT940" s="17" t="s">
        <v>276</v>
      </c>
      <c r="AU940" s="17" t="s">
        <v>81</v>
      </c>
    </row>
    <row r="941" spans="2:65" s="1" customFormat="1" ht="16.5" customHeight="1">
      <c r="B941" s="32"/>
      <c r="C941" s="131" t="s">
        <v>1484</v>
      </c>
      <c r="D941" s="131" t="s">
        <v>165</v>
      </c>
      <c r="E941" s="132" t="s">
        <v>1485</v>
      </c>
      <c r="F941" s="133" t="s">
        <v>1469</v>
      </c>
      <c r="G941" s="134" t="s">
        <v>521</v>
      </c>
      <c r="H941" s="135">
        <v>8</v>
      </c>
      <c r="I941" s="136"/>
      <c r="J941" s="137">
        <f>ROUND(I941*H941,2)</f>
        <v>0</v>
      </c>
      <c r="K941" s="133" t="s">
        <v>192</v>
      </c>
      <c r="L941" s="32"/>
      <c r="M941" s="138" t="s">
        <v>19</v>
      </c>
      <c r="N941" s="139" t="s">
        <v>43</v>
      </c>
      <c r="P941" s="140">
        <f>O941*H941</f>
        <v>0</v>
      </c>
      <c r="Q941" s="140">
        <v>0</v>
      </c>
      <c r="R941" s="140">
        <f>Q941*H941</f>
        <v>0</v>
      </c>
      <c r="S941" s="140">
        <v>0</v>
      </c>
      <c r="T941" s="141">
        <f>S941*H941</f>
        <v>0</v>
      </c>
      <c r="AR941" s="142" t="s">
        <v>265</v>
      </c>
      <c r="AT941" s="142" t="s">
        <v>165</v>
      </c>
      <c r="AU941" s="142" t="s">
        <v>81</v>
      </c>
      <c r="AY941" s="17" t="s">
        <v>163</v>
      </c>
      <c r="BE941" s="143">
        <f>IF(N941="základní",J941,0)</f>
        <v>0</v>
      </c>
      <c r="BF941" s="143">
        <f>IF(N941="snížená",J941,0)</f>
        <v>0</v>
      </c>
      <c r="BG941" s="143">
        <f>IF(N941="zákl. přenesená",J941,0)</f>
        <v>0</v>
      </c>
      <c r="BH941" s="143">
        <f>IF(N941="sníž. přenesená",J941,0)</f>
        <v>0</v>
      </c>
      <c r="BI941" s="143">
        <f>IF(N941="nulová",J941,0)</f>
        <v>0</v>
      </c>
      <c r="BJ941" s="17" t="s">
        <v>79</v>
      </c>
      <c r="BK941" s="143">
        <f>ROUND(I941*H941,2)</f>
        <v>0</v>
      </c>
      <c r="BL941" s="17" t="s">
        <v>265</v>
      </c>
      <c r="BM941" s="142" t="s">
        <v>1486</v>
      </c>
    </row>
    <row r="942" spans="2:65" s="1" customFormat="1" ht="19.5">
      <c r="B942" s="32"/>
      <c r="D942" s="148" t="s">
        <v>276</v>
      </c>
      <c r="F942" s="149" t="s">
        <v>1487</v>
      </c>
      <c r="I942" s="146"/>
      <c r="L942" s="32"/>
      <c r="M942" s="147"/>
      <c r="T942" s="53"/>
      <c r="AT942" s="17" t="s">
        <v>276</v>
      </c>
      <c r="AU942" s="17" t="s">
        <v>81</v>
      </c>
    </row>
    <row r="943" spans="2:65" s="1" customFormat="1" ht="16.5" customHeight="1">
      <c r="B943" s="32"/>
      <c r="C943" s="131" t="s">
        <v>1488</v>
      </c>
      <c r="D943" s="131" t="s">
        <v>165</v>
      </c>
      <c r="E943" s="132" t="s">
        <v>1489</v>
      </c>
      <c r="F943" s="133" t="s">
        <v>1437</v>
      </c>
      <c r="G943" s="134" t="s">
        <v>521</v>
      </c>
      <c r="H943" s="135">
        <v>1</v>
      </c>
      <c r="I943" s="136"/>
      <c r="J943" s="137">
        <f>ROUND(I943*H943,2)</f>
        <v>0</v>
      </c>
      <c r="K943" s="133" t="s">
        <v>192</v>
      </c>
      <c r="L943" s="32"/>
      <c r="M943" s="138" t="s">
        <v>19</v>
      </c>
      <c r="N943" s="139" t="s">
        <v>43</v>
      </c>
      <c r="P943" s="140">
        <f>O943*H943</f>
        <v>0</v>
      </c>
      <c r="Q943" s="140">
        <v>0</v>
      </c>
      <c r="R943" s="140">
        <f>Q943*H943</f>
        <v>0</v>
      </c>
      <c r="S943" s="140">
        <v>0</v>
      </c>
      <c r="T943" s="141">
        <f>S943*H943</f>
        <v>0</v>
      </c>
      <c r="AR943" s="142" t="s">
        <v>265</v>
      </c>
      <c r="AT943" s="142" t="s">
        <v>165</v>
      </c>
      <c r="AU943" s="142" t="s">
        <v>81</v>
      </c>
      <c r="AY943" s="17" t="s">
        <v>163</v>
      </c>
      <c r="BE943" s="143">
        <f>IF(N943="základní",J943,0)</f>
        <v>0</v>
      </c>
      <c r="BF943" s="143">
        <f>IF(N943="snížená",J943,0)</f>
        <v>0</v>
      </c>
      <c r="BG943" s="143">
        <f>IF(N943="zákl. přenesená",J943,0)</f>
        <v>0</v>
      </c>
      <c r="BH943" s="143">
        <f>IF(N943="sníž. přenesená",J943,0)</f>
        <v>0</v>
      </c>
      <c r="BI943" s="143">
        <f>IF(N943="nulová",J943,0)</f>
        <v>0</v>
      </c>
      <c r="BJ943" s="17" t="s">
        <v>79</v>
      </c>
      <c r="BK943" s="143">
        <f>ROUND(I943*H943,2)</f>
        <v>0</v>
      </c>
      <c r="BL943" s="17" t="s">
        <v>265</v>
      </c>
      <c r="BM943" s="142" t="s">
        <v>1490</v>
      </c>
    </row>
    <row r="944" spans="2:65" s="1" customFormat="1" ht="19.5">
      <c r="B944" s="32"/>
      <c r="D944" s="148" t="s">
        <v>276</v>
      </c>
      <c r="F944" s="149" t="s">
        <v>1491</v>
      </c>
      <c r="I944" s="146"/>
      <c r="L944" s="32"/>
      <c r="M944" s="147"/>
      <c r="T944" s="53"/>
      <c r="AT944" s="17" t="s">
        <v>276</v>
      </c>
      <c r="AU944" s="17" t="s">
        <v>81</v>
      </c>
    </row>
    <row r="945" spans="2:65" s="1" customFormat="1" ht="16.5" customHeight="1">
      <c r="B945" s="32"/>
      <c r="C945" s="131" t="s">
        <v>1492</v>
      </c>
      <c r="D945" s="131" t="s">
        <v>165</v>
      </c>
      <c r="E945" s="132" t="s">
        <v>1493</v>
      </c>
      <c r="F945" s="133" t="s">
        <v>1437</v>
      </c>
      <c r="G945" s="134" t="s">
        <v>521</v>
      </c>
      <c r="H945" s="135">
        <v>1</v>
      </c>
      <c r="I945" s="136"/>
      <c r="J945" s="137">
        <f>ROUND(I945*H945,2)</f>
        <v>0</v>
      </c>
      <c r="K945" s="133" t="s">
        <v>192</v>
      </c>
      <c r="L945" s="32"/>
      <c r="M945" s="138" t="s">
        <v>19</v>
      </c>
      <c r="N945" s="139" t="s">
        <v>43</v>
      </c>
      <c r="P945" s="140">
        <f>O945*H945</f>
        <v>0</v>
      </c>
      <c r="Q945" s="140">
        <v>0</v>
      </c>
      <c r="R945" s="140">
        <f>Q945*H945</f>
        <v>0</v>
      </c>
      <c r="S945" s="140">
        <v>0</v>
      </c>
      <c r="T945" s="141">
        <f>S945*H945</f>
        <v>0</v>
      </c>
      <c r="AR945" s="142" t="s">
        <v>265</v>
      </c>
      <c r="AT945" s="142" t="s">
        <v>165</v>
      </c>
      <c r="AU945" s="142" t="s">
        <v>81</v>
      </c>
      <c r="AY945" s="17" t="s">
        <v>163</v>
      </c>
      <c r="BE945" s="143">
        <f>IF(N945="základní",J945,0)</f>
        <v>0</v>
      </c>
      <c r="BF945" s="143">
        <f>IF(N945="snížená",J945,0)</f>
        <v>0</v>
      </c>
      <c r="BG945" s="143">
        <f>IF(N945="zákl. přenesená",J945,0)</f>
        <v>0</v>
      </c>
      <c r="BH945" s="143">
        <f>IF(N945="sníž. přenesená",J945,0)</f>
        <v>0</v>
      </c>
      <c r="BI945" s="143">
        <f>IF(N945="nulová",J945,0)</f>
        <v>0</v>
      </c>
      <c r="BJ945" s="17" t="s">
        <v>79</v>
      </c>
      <c r="BK945" s="143">
        <f>ROUND(I945*H945,2)</f>
        <v>0</v>
      </c>
      <c r="BL945" s="17" t="s">
        <v>265</v>
      </c>
      <c r="BM945" s="142" t="s">
        <v>1494</v>
      </c>
    </row>
    <row r="946" spans="2:65" s="1" customFormat="1" ht="19.5">
      <c r="B946" s="32"/>
      <c r="D946" s="148" t="s">
        <v>276</v>
      </c>
      <c r="F946" s="149" t="s">
        <v>1495</v>
      </c>
      <c r="I946" s="146"/>
      <c r="L946" s="32"/>
      <c r="M946" s="147"/>
      <c r="T946" s="53"/>
      <c r="AT946" s="17" t="s">
        <v>276</v>
      </c>
      <c r="AU946" s="17" t="s">
        <v>81</v>
      </c>
    </row>
    <row r="947" spans="2:65" s="1" customFormat="1" ht="16.5" customHeight="1">
      <c r="B947" s="32"/>
      <c r="C947" s="131" t="s">
        <v>1496</v>
      </c>
      <c r="D947" s="131" t="s">
        <v>165</v>
      </c>
      <c r="E947" s="132" t="s">
        <v>1497</v>
      </c>
      <c r="F947" s="133" t="s">
        <v>1437</v>
      </c>
      <c r="G947" s="134" t="s">
        <v>521</v>
      </c>
      <c r="H947" s="135">
        <v>3</v>
      </c>
      <c r="I947" s="136"/>
      <c r="J947" s="137">
        <f>ROUND(I947*H947,2)</f>
        <v>0</v>
      </c>
      <c r="K947" s="133" t="s">
        <v>192</v>
      </c>
      <c r="L947" s="32"/>
      <c r="M947" s="138" t="s">
        <v>19</v>
      </c>
      <c r="N947" s="139" t="s">
        <v>43</v>
      </c>
      <c r="P947" s="140">
        <f>O947*H947</f>
        <v>0</v>
      </c>
      <c r="Q947" s="140">
        <v>0</v>
      </c>
      <c r="R947" s="140">
        <f>Q947*H947</f>
        <v>0</v>
      </c>
      <c r="S947" s="140">
        <v>0</v>
      </c>
      <c r="T947" s="141">
        <f>S947*H947</f>
        <v>0</v>
      </c>
      <c r="AR947" s="142" t="s">
        <v>265</v>
      </c>
      <c r="AT947" s="142" t="s">
        <v>165</v>
      </c>
      <c r="AU947" s="142" t="s">
        <v>81</v>
      </c>
      <c r="AY947" s="17" t="s">
        <v>163</v>
      </c>
      <c r="BE947" s="143">
        <f>IF(N947="základní",J947,0)</f>
        <v>0</v>
      </c>
      <c r="BF947" s="143">
        <f>IF(N947="snížená",J947,0)</f>
        <v>0</v>
      </c>
      <c r="BG947" s="143">
        <f>IF(N947="zákl. přenesená",J947,0)</f>
        <v>0</v>
      </c>
      <c r="BH947" s="143">
        <f>IF(N947="sníž. přenesená",J947,0)</f>
        <v>0</v>
      </c>
      <c r="BI947" s="143">
        <f>IF(N947="nulová",J947,0)</f>
        <v>0</v>
      </c>
      <c r="BJ947" s="17" t="s">
        <v>79</v>
      </c>
      <c r="BK947" s="143">
        <f>ROUND(I947*H947,2)</f>
        <v>0</v>
      </c>
      <c r="BL947" s="17" t="s">
        <v>265</v>
      </c>
      <c r="BM947" s="142" t="s">
        <v>1498</v>
      </c>
    </row>
    <row r="948" spans="2:65" s="1" customFormat="1" ht="19.5">
      <c r="B948" s="32"/>
      <c r="D948" s="148" t="s">
        <v>276</v>
      </c>
      <c r="F948" s="149" t="s">
        <v>1499</v>
      </c>
      <c r="I948" s="146"/>
      <c r="L948" s="32"/>
      <c r="M948" s="147"/>
      <c r="T948" s="53"/>
      <c r="AT948" s="17" t="s">
        <v>276</v>
      </c>
      <c r="AU948" s="17" t="s">
        <v>81</v>
      </c>
    </row>
    <row r="949" spans="2:65" s="1" customFormat="1" ht="16.5" customHeight="1">
      <c r="B949" s="32"/>
      <c r="C949" s="131" t="s">
        <v>1500</v>
      </c>
      <c r="D949" s="131" t="s">
        <v>165</v>
      </c>
      <c r="E949" s="132" t="s">
        <v>1501</v>
      </c>
      <c r="F949" s="133" t="s">
        <v>1437</v>
      </c>
      <c r="G949" s="134" t="s">
        <v>521</v>
      </c>
      <c r="H949" s="135">
        <v>1</v>
      </c>
      <c r="I949" s="136"/>
      <c r="J949" s="137">
        <f>ROUND(I949*H949,2)</f>
        <v>0</v>
      </c>
      <c r="K949" s="133" t="s">
        <v>192</v>
      </c>
      <c r="L949" s="32"/>
      <c r="M949" s="138" t="s">
        <v>19</v>
      </c>
      <c r="N949" s="139" t="s">
        <v>43</v>
      </c>
      <c r="P949" s="140">
        <f>O949*H949</f>
        <v>0</v>
      </c>
      <c r="Q949" s="140">
        <v>0</v>
      </c>
      <c r="R949" s="140">
        <f>Q949*H949</f>
        <v>0</v>
      </c>
      <c r="S949" s="140">
        <v>0</v>
      </c>
      <c r="T949" s="141">
        <f>S949*H949</f>
        <v>0</v>
      </c>
      <c r="AR949" s="142" t="s">
        <v>265</v>
      </c>
      <c r="AT949" s="142" t="s">
        <v>165</v>
      </c>
      <c r="AU949" s="142" t="s">
        <v>81</v>
      </c>
      <c r="AY949" s="17" t="s">
        <v>163</v>
      </c>
      <c r="BE949" s="143">
        <f>IF(N949="základní",J949,0)</f>
        <v>0</v>
      </c>
      <c r="BF949" s="143">
        <f>IF(N949="snížená",J949,0)</f>
        <v>0</v>
      </c>
      <c r="BG949" s="143">
        <f>IF(N949="zákl. přenesená",J949,0)</f>
        <v>0</v>
      </c>
      <c r="BH949" s="143">
        <f>IF(N949="sníž. přenesená",J949,0)</f>
        <v>0</v>
      </c>
      <c r="BI949" s="143">
        <f>IF(N949="nulová",J949,0)</f>
        <v>0</v>
      </c>
      <c r="BJ949" s="17" t="s">
        <v>79</v>
      </c>
      <c r="BK949" s="143">
        <f>ROUND(I949*H949,2)</f>
        <v>0</v>
      </c>
      <c r="BL949" s="17" t="s">
        <v>265</v>
      </c>
      <c r="BM949" s="142" t="s">
        <v>1502</v>
      </c>
    </row>
    <row r="950" spans="2:65" s="1" customFormat="1" ht="19.5">
      <c r="B950" s="32"/>
      <c r="D950" s="148" t="s">
        <v>276</v>
      </c>
      <c r="F950" s="149" t="s">
        <v>1503</v>
      </c>
      <c r="I950" s="146"/>
      <c r="L950" s="32"/>
      <c r="M950" s="147"/>
      <c r="T950" s="53"/>
      <c r="AT950" s="17" t="s">
        <v>276</v>
      </c>
      <c r="AU950" s="17" t="s">
        <v>81</v>
      </c>
    </row>
    <row r="951" spans="2:65" s="1" customFormat="1" ht="16.5" customHeight="1">
      <c r="B951" s="32"/>
      <c r="C951" s="131" t="s">
        <v>1504</v>
      </c>
      <c r="D951" s="131" t="s">
        <v>165</v>
      </c>
      <c r="E951" s="132" t="s">
        <v>1505</v>
      </c>
      <c r="F951" s="133" t="s">
        <v>1506</v>
      </c>
      <c r="G951" s="134" t="s">
        <v>521</v>
      </c>
      <c r="H951" s="135">
        <v>1</v>
      </c>
      <c r="I951" s="136"/>
      <c r="J951" s="137">
        <f>ROUND(I951*H951,2)</f>
        <v>0</v>
      </c>
      <c r="K951" s="133" t="s">
        <v>192</v>
      </c>
      <c r="L951" s="32"/>
      <c r="M951" s="138" t="s">
        <v>19</v>
      </c>
      <c r="N951" s="139" t="s">
        <v>43</v>
      </c>
      <c r="P951" s="140">
        <f>O951*H951</f>
        <v>0</v>
      </c>
      <c r="Q951" s="140">
        <v>0</v>
      </c>
      <c r="R951" s="140">
        <f>Q951*H951</f>
        <v>0</v>
      </c>
      <c r="S951" s="140">
        <v>0</v>
      </c>
      <c r="T951" s="141">
        <f>S951*H951</f>
        <v>0</v>
      </c>
      <c r="AR951" s="142" t="s">
        <v>265</v>
      </c>
      <c r="AT951" s="142" t="s">
        <v>165</v>
      </c>
      <c r="AU951" s="142" t="s">
        <v>81</v>
      </c>
      <c r="AY951" s="17" t="s">
        <v>163</v>
      </c>
      <c r="BE951" s="143">
        <f>IF(N951="základní",J951,0)</f>
        <v>0</v>
      </c>
      <c r="BF951" s="143">
        <f>IF(N951="snížená",J951,0)</f>
        <v>0</v>
      </c>
      <c r="BG951" s="143">
        <f>IF(N951="zákl. přenesená",J951,0)</f>
        <v>0</v>
      </c>
      <c r="BH951" s="143">
        <f>IF(N951="sníž. přenesená",J951,0)</f>
        <v>0</v>
      </c>
      <c r="BI951" s="143">
        <f>IF(N951="nulová",J951,0)</f>
        <v>0</v>
      </c>
      <c r="BJ951" s="17" t="s">
        <v>79</v>
      </c>
      <c r="BK951" s="143">
        <f>ROUND(I951*H951,2)</f>
        <v>0</v>
      </c>
      <c r="BL951" s="17" t="s">
        <v>265</v>
      </c>
      <c r="BM951" s="142" t="s">
        <v>1507</v>
      </c>
    </row>
    <row r="952" spans="2:65" s="1" customFormat="1" ht="19.5">
      <c r="B952" s="32"/>
      <c r="D952" s="148" t="s">
        <v>276</v>
      </c>
      <c r="F952" s="149" t="s">
        <v>1508</v>
      </c>
      <c r="I952" s="146"/>
      <c r="L952" s="32"/>
      <c r="M952" s="147"/>
      <c r="T952" s="53"/>
      <c r="AT952" s="17" t="s">
        <v>276</v>
      </c>
      <c r="AU952" s="17" t="s">
        <v>81</v>
      </c>
    </row>
    <row r="953" spans="2:65" s="1" customFormat="1" ht="16.5" customHeight="1">
      <c r="B953" s="32"/>
      <c r="C953" s="131" t="s">
        <v>1509</v>
      </c>
      <c r="D953" s="131" t="s">
        <v>165</v>
      </c>
      <c r="E953" s="132" t="s">
        <v>1510</v>
      </c>
      <c r="F953" s="133" t="s">
        <v>1506</v>
      </c>
      <c r="G953" s="134" t="s">
        <v>521</v>
      </c>
      <c r="H953" s="135">
        <v>1</v>
      </c>
      <c r="I953" s="136"/>
      <c r="J953" s="137">
        <f>ROUND(I953*H953,2)</f>
        <v>0</v>
      </c>
      <c r="K953" s="133" t="s">
        <v>192</v>
      </c>
      <c r="L953" s="32"/>
      <c r="M953" s="138" t="s">
        <v>19</v>
      </c>
      <c r="N953" s="139" t="s">
        <v>43</v>
      </c>
      <c r="P953" s="140">
        <f>O953*H953</f>
        <v>0</v>
      </c>
      <c r="Q953" s="140">
        <v>0</v>
      </c>
      <c r="R953" s="140">
        <f>Q953*H953</f>
        <v>0</v>
      </c>
      <c r="S953" s="140">
        <v>0</v>
      </c>
      <c r="T953" s="141">
        <f>S953*H953</f>
        <v>0</v>
      </c>
      <c r="AR953" s="142" t="s">
        <v>265</v>
      </c>
      <c r="AT953" s="142" t="s">
        <v>165</v>
      </c>
      <c r="AU953" s="142" t="s">
        <v>81</v>
      </c>
      <c r="AY953" s="17" t="s">
        <v>163</v>
      </c>
      <c r="BE953" s="143">
        <f>IF(N953="základní",J953,0)</f>
        <v>0</v>
      </c>
      <c r="BF953" s="143">
        <f>IF(N953="snížená",J953,0)</f>
        <v>0</v>
      </c>
      <c r="BG953" s="143">
        <f>IF(N953="zákl. přenesená",J953,0)</f>
        <v>0</v>
      </c>
      <c r="BH953" s="143">
        <f>IF(N953="sníž. přenesená",J953,0)</f>
        <v>0</v>
      </c>
      <c r="BI953" s="143">
        <f>IF(N953="nulová",J953,0)</f>
        <v>0</v>
      </c>
      <c r="BJ953" s="17" t="s">
        <v>79</v>
      </c>
      <c r="BK953" s="143">
        <f>ROUND(I953*H953,2)</f>
        <v>0</v>
      </c>
      <c r="BL953" s="17" t="s">
        <v>265</v>
      </c>
      <c r="BM953" s="142" t="s">
        <v>1511</v>
      </c>
    </row>
    <row r="954" spans="2:65" s="1" customFormat="1" ht="19.5">
      <c r="B954" s="32"/>
      <c r="D954" s="148" t="s">
        <v>276</v>
      </c>
      <c r="F954" s="149" t="s">
        <v>1512</v>
      </c>
      <c r="I954" s="146"/>
      <c r="L954" s="32"/>
      <c r="M954" s="147"/>
      <c r="T954" s="53"/>
      <c r="AT954" s="17" t="s">
        <v>276</v>
      </c>
      <c r="AU954" s="17" t="s">
        <v>81</v>
      </c>
    </row>
    <row r="955" spans="2:65" s="1" customFormat="1" ht="16.5" customHeight="1">
      <c r="B955" s="32"/>
      <c r="C955" s="131" t="s">
        <v>1513</v>
      </c>
      <c r="D955" s="131" t="s">
        <v>165</v>
      </c>
      <c r="E955" s="132" t="s">
        <v>1514</v>
      </c>
      <c r="F955" s="133" t="s">
        <v>1437</v>
      </c>
      <c r="G955" s="134" t="s">
        <v>521</v>
      </c>
      <c r="H955" s="135">
        <v>1</v>
      </c>
      <c r="I955" s="136"/>
      <c r="J955" s="137">
        <f>ROUND(I955*H955,2)</f>
        <v>0</v>
      </c>
      <c r="K955" s="133" t="s">
        <v>192</v>
      </c>
      <c r="L955" s="32"/>
      <c r="M955" s="138" t="s">
        <v>19</v>
      </c>
      <c r="N955" s="139" t="s">
        <v>43</v>
      </c>
      <c r="P955" s="140">
        <f>O955*H955</f>
        <v>0</v>
      </c>
      <c r="Q955" s="140">
        <v>0</v>
      </c>
      <c r="R955" s="140">
        <f>Q955*H955</f>
        <v>0</v>
      </c>
      <c r="S955" s="140">
        <v>0</v>
      </c>
      <c r="T955" s="141">
        <f>S955*H955</f>
        <v>0</v>
      </c>
      <c r="AR955" s="142" t="s">
        <v>265</v>
      </c>
      <c r="AT955" s="142" t="s">
        <v>165</v>
      </c>
      <c r="AU955" s="142" t="s">
        <v>81</v>
      </c>
      <c r="AY955" s="17" t="s">
        <v>163</v>
      </c>
      <c r="BE955" s="143">
        <f>IF(N955="základní",J955,0)</f>
        <v>0</v>
      </c>
      <c r="BF955" s="143">
        <f>IF(N955="snížená",J955,0)</f>
        <v>0</v>
      </c>
      <c r="BG955" s="143">
        <f>IF(N955="zákl. přenesená",J955,0)</f>
        <v>0</v>
      </c>
      <c r="BH955" s="143">
        <f>IF(N955="sníž. přenesená",J955,0)</f>
        <v>0</v>
      </c>
      <c r="BI955" s="143">
        <f>IF(N955="nulová",J955,0)</f>
        <v>0</v>
      </c>
      <c r="BJ955" s="17" t="s">
        <v>79</v>
      </c>
      <c r="BK955" s="143">
        <f>ROUND(I955*H955,2)</f>
        <v>0</v>
      </c>
      <c r="BL955" s="17" t="s">
        <v>265</v>
      </c>
      <c r="BM955" s="142" t="s">
        <v>1515</v>
      </c>
    </row>
    <row r="956" spans="2:65" s="1" customFormat="1" ht="19.5">
      <c r="B956" s="32"/>
      <c r="D956" s="148" t="s">
        <v>276</v>
      </c>
      <c r="F956" s="149" t="s">
        <v>1516</v>
      </c>
      <c r="I956" s="146"/>
      <c r="L956" s="32"/>
      <c r="M956" s="147"/>
      <c r="T956" s="53"/>
      <c r="AT956" s="17" t="s">
        <v>276</v>
      </c>
      <c r="AU956" s="17" t="s">
        <v>81</v>
      </c>
    </row>
    <row r="957" spans="2:65" s="1" customFormat="1" ht="16.5" customHeight="1">
      <c r="B957" s="32"/>
      <c r="C957" s="131" t="s">
        <v>1517</v>
      </c>
      <c r="D957" s="131" t="s">
        <v>165</v>
      </c>
      <c r="E957" s="132" t="s">
        <v>1518</v>
      </c>
      <c r="F957" s="133" t="s">
        <v>1506</v>
      </c>
      <c r="G957" s="134" t="s">
        <v>521</v>
      </c>
      <c r="H957" s="135">
        <v>1</v>
      </c>
      <c r="I957" s="136"/>
      <c r="J957" s="137">
        <f>ROUND(I957*H957,2)</f>
        <v>0</v>
      </c>
      <c r="K957" s="133" t="s">
        <v>192</v>
      </c>
      <c r="L957" s="32"/>
      <c r="M957" s="138" t="s">
        <v>19</v>
      </c>
      <c r="N957" s="139" t="s">
        <v>43</v>
      </c>
      <c r="P957" s="140">
        <f>O957*H957</f>
        <v>0</v>
      </c>
      <c r="Q957" s="140">
        <v>0</v>
      </c>
      <c r="R957" s="140">
        <f>Q957*H957</f>
        <v>0</v>
      </c>
      <c r="S957" s="140">
        <v>0</v>
      </c>
      <c r="T957" s="141">
        <f>S957*H957</f>
        <v>0</v>
      </c>
      <c r="AR957" s="142" t="s">
        <v>265</v>
      </c>
      <c r="AT957" s="142" t="s">
        <v>165</v>
      </c>
      <c r="AU957" s="142" t="s">
        <v>81</v>
      </c>
      <c r="AY957" s="17" t="s">
        <v>163</v>
      </c>
      <c r="BE957" s="143">
        <f>IF(N957="základní",J957,0)</f>
        <v>0</v>
      </c>
      <c r="BF957" s="143">
        <f>IF(N957="snížená",J957,0)</f>
        <v>0</v>
      </c>
      <c r="BG957" s="143">
        <f>IF(N957="zákl. přenesená",J957,0)</f>
        <v>0</v>
      </c>
      <c r="BH957" s="143">
        <f>IF(N957="sníž. přenesená",J957,0)</f>
        <v>0</v>
      </c>
      <c r="BI957" s="143">
        <f>IF(N957="nulová",J957,0)</f>
        <v>0</v>
      </c>
      <c r="BJ957" s="17" t="s">
        <v>79</v>
      </c>
      <c r="BK957" s="143">
        <f>ROUND(I957*H957,2)</f>
        <v>0</v>
      </c>
      <c r="BL957" s="17" t="s">
        <v>265</v>
      </c>
      <c r="BM957" s="142" t="s">
        <v>1519</v>
      </c>
    </row>
    <row r="958" spans="2:65" s="1" customFormat="1" ht="19.5">
      <c r="B958" s="32"/>
      <c r="D958" s="148" t="s">
        <v>276</v>
      </c>
      <c r="F958" s="149" t="s">
        <v>1520</v>
      </c>
      <c r="I958" s="146"/>
      <c r="L958" s="32"/>
      <c r="M958" s="147"/>
      <c r="T958" s="53"/>
      <c r="AT958" s="17" t="s">
        <v>276</v>
      </c>
      <c r="AU958" s="17" t="s">
        <v>81</v>
      </c>
    </row>
    <row r="959" spans="2:65" s="11" customFormat="1" ht="22.9" customHeight="1">
      <c r="B959" s="119"/>
      <c r="D959" s="120" t="s">
        <v>71</v>
      </c>
      <c r="E959" s="129" t="s">
        <v>1521</v>
      </c>
      <c r="F959" s="129" t="s">
        <v>1522</v>
      </c>
      <c r="I959" s="122"/>
      <c r="J959" s="130">
        <f>BK959</f>
        <v>0</v>
      </c>
      <c r="L959" s="119"/>
      <c r="M959" s="124"/>
      <c r="P959" s="125">
        <f>SUM(P960:P1016)</f>
        <v>0</v>
      </c>
      <c r="R959" s="125">
        <f>SUM(R960:R1016)</f>
        <v>0</v>
      </c>
      <c r="T959" s="126">
        <f>SUM(T960:T1016)</f>
        <v>0</v>
      </c>
      <c r="AR959" s="120" t="s">
        <v>81</v>
      </c>
      <c r="AT959" s="127" t="s">
        <v>71</v>
      </c>
      <c r="AU959" s="127" t="s">
        <v>79</v>
      </c>
      <c r="AY959" s="120" t="s">
        <v>163</v>
      </c>
      <c r="BK959" s="128">
        <f>SUM(BK960:BK1016)</f>
        <v>0</v>
      </c>
    </row>
    <row r="960" spans="2:65" s="1" customFormat="1" ht="16.5" customHeight="1">
      <c r="B960" s="32"/>
      <c r="C960" s="131" t="s">
        <v>1523</v>
      </c>
      <c r="D960" s="131" t="s">
        <v>165</v>
      </c>
      <c r="E960" s="132" t="s">
        <v>1524</v>
      </c>
      <c r="F960" s="133" t="s">
        <v>1525</v>
      </c>
      <c r="G960" s="134" t="s">
        <v>521</v>
      </c>
      <c r="H960" s="135">
        <v>1</v>
      </c>
      <c r="I960" s="136"/>
      <c r="J960" s="137">
        <f>ROUND(I960*H960,2)</f>
        <v>0</v>
      </c>
      <c r="K960" s="133" t="s">
        <v>192</v>
      </c>
      <c r="L960" s="32"/>
      <c r="M960" s="138" t="s">
        <v>19</v>
      </c>
      <c r="N960" s="139" t="s">
        <v>43</v>
      </c>
      <c r="P960" s="140">
        <f>O960*H960</f>
        <v>0</v>
      </c>
      <c r="Q960" s="140">
        <v>0</v>
      </c>
      <c r="R960" s="140">
        <f>Q960*H960</f>
        <v>0</v>
      </c>
      <c r="S960" s="140">
        <v>0</v>
      </c>
      <c r="T960" s="141">
        <f>S960*H960</f>
        <v>0</v>
      </c>
      <c r="AR960" s="142" t="s">
        <v>265</v>
      </c>
      <c r="AT960" s="142" t="s">
        <v>165</v>
      </c>
      <c r="AU960" s="142" t="s">
        <v>81</v>
      </c>
      <c r="AY960" s="17" t="s">
        <v>163</v>
      </c>
      <c r="BE960" s="143">
        <f>IF(N960="základní",J960,0)</f>
        <v>0</v>
      </c>
      <c r="BF960" s="143">
        <f>IF(N960="snížená",J960,0)</f>
        <v>0</v>
      </c>
      <c r="BG960" s="143">
        <f>IF(N960="zákl. přenesená",J960,0)</f>
        <v>0</v>
      </c>
      <c r="BH960" s="143">
        <f>IF(N960="sníž. přenesená",J960,0)</f>
        <v>0</v>
      </c>
      <c r="BI960" s="143">
        <f>IF(N960="nulová",J960,0)</f>
        <v>0</v>
      </c>
      <c r="BJ960" s="17" t="s">
        <v>79</v>
      </c>
      <c r="BK960" s="143">
        <f>ROUND(I960*H960,2)</f>
        <v>0</v>
      </c>
      <c r="BL960" s="17" t="s">
        <v>265</v>
      </c>
      <c r="BM960" s="142" t="s">
        <v>1526</v>
      </c>
    </row>
    <row r="961" spans="2:65" s="1" customFormat="1" ht="29.25">
      <c r="B961" s="32"/>
      <c r="D961" s="148" t="s">
        <v>276</v>
      </c>
      <c r="F961" s="149" t="s">
        <v>1527</v>
      </c>
      <c r="I961" s="146"/>
      <c r="L961" s="32"/>
      <c r="M961" s="147"/>
      <c r="T961" s="53"/>
      <c r="AT961" s="17" t="s">
        <v>276</v>
      </c>
      <c r="AU961" s="17" t="s">
        <v>81</v>
      </c>
    </row>
    <row r="962" spans="2:65" s="1" customFormat="1" ht="16.5" customHeight="1">
      <c r="B962" s="32"/>
      <c r="C962" s="131" t="s">
        <v>1528</v>
      </c>
      <c r="D962" s="131" t="s">
        <v>165</v>
      </c>
      <c r="E962" s="132" t="s">
        <v>1529</v>
      </c>
      <c r="F962" s="133" t="s">
        <v>1525</v>
      </c>
      <c r="G962" s="134" t="s">
        <v>521</v>
      </c>
      <c r="H962" s="135">
        <v>1</v>
      </c>
      <c r="I962" s="136"/>
      <c r="J962" s="137">
        <f>ROUND(I962*H962,2)</f>
        <v>0</v>
      </c>
      <c r="K962" s="133" t="s">
        <v>192</v>
      </c>
      <c r="L962" s="32"/>
      <c r="M962" s="138" t="s">
        <v>19</v>
      </c>
      <c r="N962" s="139" t="s">
        <v>43</v>
      </c>
      <c r="P962" s="140">
        <f>O962*H962</f>
        <v>0</v>
      </c>
      <c r="Q962" s="140">
        <v>0</v>
      </c>
      <c r="R962" s="140">
        <f>Q962*H962</f>
        <v>0</v>
      </c>
      <c r="S962" s="140">
        <v>0</v>
      </c>
      <c r="T962" s="141">
        <f>S962*H962</f>
        <v>0</v>
      </c>
      <c r="AR962" s="142" t="s">
        <v>265</v>
      </c>
      <c r="AT962" s="142" t="s">
        <v>165</v>
      </c>
      <c r="AU962" s="142" t="s">
        <v>81</v>
      </c>
      <c r="AY962" s="17" t="s">
        <v>163</v>
      </c>
      <c r="BE962" s="143">
        <f>IF(N962="základní",J962,0)</f>
        <v>0</v>
      </c>
      <c r="BF962" s="143">
        <f>IF(N962="snížená",J962,0)</f>
        <v>0</v>
      </c>
      <c r="BG962" s="143">
        <f>IF(N962="zákl. přenesená",J962,0)</f>
        <v>0</v>
      </c>
      <c r="BH962" s="143">
        <f>IF(N962="sníž. přenesená",J962,0)</f>
        <v>0</v>
      </c>
      <c r="BI962" s="143">
        <f>IF(N962="nulová",J962,0)</f>
        <v>0</v>
      </c>
      <c r="BJ962" s="17" t="s">
        <v>79</v>
      </c>
      <c r="BK962" s="143">
        <f>ROUND(I962*H962,2)</f>
        <v>0</v>
      </c>
      <c r="BL962" s="17" t="s">
        <v>265</v>
      </c>
      <c r="BM962" s="142" t="s">
        <v>1530</v>
      </c>
    </row>
    <row r="963" spans="2:65" s="1" customFormat="1" ht="29.25">
      <c r="B963" s="32"/>
      <c r="D963" s="148" t="s">
        <v>276</v>
      </c>
      <c r="F963" s="149" t="s">
        <v>1531</v>
      </c>
      <c r="I963" s="146"/>
      <c r="L963" s="32"/>
      <c r="M963" s="147"/>
      <c r="T963" s="53"/>
      <c r="AT963" s="17" t="s">
        <v>276</v>
      </c>
      <c r="AU963" s="17" t="s">
        <v>81</v>
      </c>
    </row>
    <row r="964" spans="2:65" s="1" customFormat="1" ht="16.5" customHeight="1">
      <c r="B964" s="32"/>
      <c r="C964" s="131" t="s">
        <v>1532</v>
      </c>
      <c r="D964" s="131" t="s">
        <v>165</v>
      </c>
      <c r="E964" s="132" t="s">
        <v>1533</v>
      </c>
      <c r="F964" s="133" t="s">
        <v>1525</v>
      </c>
      <c r="G964" s="134" t="s">
        <v>521</v>
      </c>
      <c r="H964" s="135">
        <v>2</v>
      </c>
      <c r="I964" s="136"/>
      <c r="J964" s="137">
        <f>ROUND(I964*H964,2)</f>
        <v>0</v>
      </c>
      <c r="K964" s="133" t="s">
        <v>192</v>
      </c>
      <c r="L964" s="32"/>
      <c r="M964" s="138" t="s">
        <v>19</v>
      </c>
      <c r="N964" s="139" t="s">
        <v>43</v>
      </c>
      <c r="P964" s="140">
        <f>O964*H964</f>
        <v>0</v>
      </c>
      <c r="Q964" s="140">
        <v>0</v>
      </c>
      <c r="R964" s="140">
        <f>Q964*H964</f>
        <v>0</v>
      </c>
      <c r="S964" s="140">
        <v>0</v>
      </c>
      <c r="T964" s="141">
        <f>S964*H964</f>
        <v>0</v>
      </c>
      <c r="AR964" s="142" t="s">
        <v>265</v>
      </c>
      <c r="AT964" s="142" t="s">
        <v>165</v>
      </c>
      <c r="AU964" s="142" t="s">
        <v>81</v>
      </c>
      <c r="AY964" s="17" t="s">
        <v>163</v>
      </c>
      <c r="BE964" s="143">
        <f>IF(N964="základní",J964,0)</f>
        <v>0</v>
      </c>
      <c r="BF964" s="143">
        <f>IF(N964="snížená",J964,0)</f>
        <v>0</v>
      </c>
      <c r="BG964" s="143">
        <f>IF(N964="zákl. přenesená",J964,0)</f>
        <v>0</v>
      </c>
      <c r="BH964" s="143">
        <f>IF(N964="sníž. přenesená",J964,0)</f>
        <v>0</v>
      </c>
      <c r="BI964" s="143">
        <f>IF(N964="nulová",J964,0)</f>
        <v>0</v>
      </c>
      <c r="BJ964" s="17" t="s">
        <v>79</v>
      </c>
      <c r="BK964" s="143">
        <f>ROUND(I964*H964,2)</f>
        <v>0</v>
      </c>
      <c r="BL964" s="17" t="s">
        <v>265</v>
      </c>
      <c r="BM964" s="142" t="s">
        <v>1534</v>
      </c>
    </row>
    <row r="965" spans="2:65" s="1" customFormat="1" ht="29.25">
      <c r="B965" s="32"/>
      <c r="D965" s="148" t="s">
        <v>276</v>
      </c>
      <c r="F965" s="149" t="s">
        <v>1535</v>
      </c>
      <c r="I965" s="146"/>
      <c r="L965" s="32"/>
      <c r="M965" s="147"/>
      <c r="T965" s="53"/>
      <c r="AT965" s="17" t="s">
        <v>276</v>
      </c>
      <c r="AU965" s="17" t="s">
        <v>81</v>
      </c>
    </row>
    <row r="966" spans="2:65" s="1" customFormat="1" ht="16.5" customHeight="1">
      <c r="B966" s="32"/>
      <c r="C966" s="131" t="s">
        <v>1536</v>
      </c>
      <c r="D966" s="131" t="s">
        <v>165</v>
      </c>
      <c r="E966" s="132" t="s">
        <v>1537</v>
      </c>
      <c r="F966" s="133" t="s">
        <v>1538</v>
      </c>
      <c r="G966" s="134" t="s">
        <v>521</v>
      </c>
      <c r="H966" s="135">
        <v>9</v>
      </c>
      <c r="I966" s="136"/>
      <c r="J966" s="137">
        <f>ROUND(I966*H966,2)</f>
        <v>0</v>
      </c>
      <c r="K966" s="133" t="s">
        <v>192</v>
      </c>
      <c r="L966" s="32"/>
      <c r="M966" s="138" t="s">
        <v>19</v>
      </c>
      <c r="N966" s="139" t="s">
        <v>43</v>
      </c>
      <c r="P966" s="140">
        <f>O966*H966</f>
        <v>0</v>
      </c>
      <c r="Q966" s="140">
        <v>0</v>
      </c>
      <c r="R966" s="140">
        <f>Q966*H966</f>
        <v>0</v>
      </c>
      <c r="S966" s="140">
        <v>0</v>
      </c>
      <c r="T966" s="141">
        <f>S966*H966</f>
        <v>0</v>
      </c>
      <c r="AR966" s="142" t="s">
        <v>265</v>
      </c>
      <c r="AT966" s="142" t="s">
        <v>165</v>
      </c>
      <c r="AU966" s="142" t="s">
        <v>81</v>
      </c>
      <c r="AY966" s="17" t="s">
        <v>163</v>
      </c>
      <c r="BE966" s="143">
        <f>IF(N966="základní",J966,0)</f>
        <v>0</v>
      </c>
      <c r="BF966" s="143">
        <f>IF(N966="snížená",J966,0)</f>
        <v>0</v>
      </c>
      <c r="BG966" s="143">
        <f>IF(N966="zákl. přenesená",J966,0)</f>
        <v>0</v>
      </c>
      <c r="BH966" s="143">
        <f>IF(N966="sníž. přenesená",J966,0)</f>
        <v>0</v>
      </c>
      <c r="BI966" s="143">
        <f>IF(N966="nulová",J966,0)</f>
        <v>0</v>
      </c>
      <c r="BJ966" s="17" t="s">
        <v>79</v>
      </c>
      <c r="BK966" s="143">
        <f>ROUND(I966*H966,2)</f>
        <v>0</v>
      </c>
      <c r="BL966" s="17" t="s">
        <v>265</v>
      </c>
      <c r="BM966" s="142" t="s">
        <v>1539</v>
      </c>
    </row>
    <row r="967" spans="2:65" s="1" customFormat="1" ht="29.25">
      <c r="B967" s="32"/>
      <c r="D967" s="148" t="s">
        <v>276</v>
      </c>
      <c r="F967" s="149" t="s">
        <v>1540</v>
      </c>
      <c r="I967" s="146"/>
      <c r="L967" s="32"/>
      <c r="M967" s="147"/>
      <c r="T967" s="53"/>
      <c r="AT967" s="17" t="s">
        <v>276</v>
      </c>
      <c r="AU967" s="17" t="s">
        <v>81</v>
      </c>
    </row>
    <row r="968" spans="2:65" s="1" customFormat="1" ht="16.5" customHeight="1">
      <c r="B968" s="32"/>
      <c r="C968" s="131" t="s">
        <v>1541</v>
      </c>
      <c r="D968" s="131" t="s">
        <v>165</v>
      </c>
      <c r="E968" s="132" t="s">
        <v>1542</v>
      </c>
      <c r="F968" s="133" t="s">
        <v>1543</v>
      </c>
      <c r="G968" s="134" t="s">
        <v>521</v>
      </c>
      <c r="H968" s="135">
        <v>1</v>
      </c>
      <c r="I968" s="136"/>
      <c r="J968" s="137">
        <f>ROUND(I968*H968,2)</f>
        <v>0</v>
      </c>
      <c r="K968" s="133" t="s">
        <v>192</v>
      </c>
      <c r="L968" s="32"/>
      <c r="M968" s="138" t="s">
        <v>19</v>
      </c>
      <c r="N968" s="139" t="s">
        <v>43</v>
      </c>
      <c r="P968" s="140">
        <f>O968*H968</f>
        <v>0</v>
      </c>
      <c r="Q968" s="140">
        <v>0</v>
      </c>
      <c r="R968" s="140">
        <f>Q968*H968</f>
        <v>0</v>
      </c>
      <c r="S968" s="140">
        <v>0</v>
      </c>
      <c r="T968" s="141">
        <f>S968*H968</f>
        <v>0</v>
      </c>
      <c r="AR968" s="142" t="s">
        <v>265</v>
      </c>
      <c r="AT968" s="142" t="s">
        <v>165</v>
      </c>
      <c r="AU968" s="142" t="s">
        <v>81</v>
      </c>
      <c r="AY968" s="17" t="s">
        <v>163</v>
      </c>
      <c r="BE968" s="143">
        <f>IF(N968="základní",J968,0)</f>
        <v>0</v>
      </c>
      <c r="BF968" s="143">
        <f>IF(N968="snížená",J968,0)</f>
        <v>0</v>
      </c>
      <c r="BG968" s="143">
        <f>IF(N968="zákl. přenesená",J968,0)</f>
        <v>0</v>
      </c>
      <c r="BH968" s="143">
        <f>IF(N968="sníž. přenesená",J968,0)</f>
        <v>0</v>
      </c>
      <c r="BI968" s="143">
        <f>IF(N968="nulová",J968,0)</f>
        <v>0</v>
      </c>
      <c r="BJ968" s="17" t="s">
        <v>79</v>
      </c>
      <c r="BK968" s="143">
        <f>ROUND(I968*H968,2)</f>
        <v>0</v>
      </c>
      <c r="BL968" s="17" t="s">
        <v>265</v>
      </c>
      <c r="BM968" s="142" t="s">
        <v>1544</v>
      </c>
    </row>
    <row r="969" spans="2:65" s="1" customFormat="1" ht="29.25">
      <c r="B969" s="32"/>
      <c r="D969" s="148" t="s">
        <v>276</v>
      </c>
      <c r="F969" s="149" t="s">
        <v>1545</v>
      </c>
      <c r="I969" s="146"/>
      <c r="L969" s="32"/>
      <c r="M969" s="147"/>
      <c r="T969" s="53"/>
      <c r="AT969" s="17" t="s">
        <v>276</v>
      </c>
      <c r="AU969" s="17" t="s">
        <v>81</v>
      </c>
    </row>
    <row r="970" spans="2:65" s="1" customFormat="1" ht="16.5" customHeight="1">
      <c r="B970" s="32"/>
      <c r="C970" s="131" t="s">
        <v>1546</v>
      </c>
      <c r="D970" s="131" t="s">
        <v>165</v>
      </c>
      <c r="E970" s="132" t="s">
        <v>1547</v>
      </c>
      <c r="F970" s="133" t="s">
        <v>1548</v>
      </c>
      <c r="G970" s="134" t="s">
        <v>521</v>
      </c>
      <c r="H970" s="135">
        <v>3</v>
      </c>
      <c r="I970" s="136"/>
      <c r="J970" s="137">
        <f>ROUND(I970*H970,2)</f>
        <v>0</v>
      </c>
      <c r="K970" s="133" t="s">
        <v>192</v>
      </c>
      <c r="L970" s="32"/>
      <c r="M970" s="138" t="s">
        <v>19</v>
      </c>
      <c r="N970" s="139" t="s">
        <v>43</v>
      </c>
      <c r="P970" s="140">
        <f>O970*H970</f>
        <v>0</v>
      </c>
      <c r="Q970" s="140">
        <v>0</v>
      </c>
      <c r="R970" s="140">
        <f>Q970*H970</f>
        <v>0</v>
      </c>
      <c r="S970" s="140">
        <v>0</v>
      </c>
      <c r="T970" s="141">
        <f>S970*H970</f>
        <v>0</v>
      </c>
      <c r="AR970" s="142" t="s">
        <v>265</v>
      </c>
      <c r="AT970" s="142" t="s">
        <v>165</v>
      </c>
      <c r="AU970" s="142" t="s">
        <v>81</v>
      </c>
      <c r="AY970" s="17" t="s">
        <v>163</v>
      </c>
      <c r="BE970" s="143">
        <f>IF(N970="základní",J970,0)</f>
        <v>0</v>
      </c>
      <c r="BF970" s="143">
        <f>IF(N970="snížená",J970,0)</f>
        <v>0</v>
      </c>
      <c r="BG970" s="143">
        <f>IF(N970="zákl. přenesená",J970,0)</f>
        <v>0</v>
      </c>
      <c r="BH970" s="143">
        <f>IF(N970="sníž. přenesená",J970,0)</f>
        <v>0</v>
      </c>
      <c r="BI970" s="143">
        <f>IF(N970="nulová",J970,0)</f>
        <v>0</v>
      </c>
      <c r="BJ970" s="17" t="s">
        <v>79</v>
      </c>
      <c r="BK970" s="143">
        <f>ROUND(I970*H970,2)</f>
        <v>0</v>
      </c>
      <c r="BL970" s="17" t="s">
        <v>265</v>
      </c>
      <c r="BM970" s="142" t="s">
        <v>1549</v>
      </c>
    </row>
    <row r="971" spans="2:65" s="1" customFormat="1" ht="29.25">
      <c r="B971" s="32"/>
      <c r="D971" s="148" t="s">
        <v>276</v>
      </c>
      <c r="F971" s="149" t="s">
        <v>1550</v>
      </c>
      <c r="I971" s="146"/>
      <c r="L971" s="32"/>
      <c r="M971" s="147"/>
      <c r="T971" s="53"/>
      <c r="AT971" s="17" t="s">
        <v>276</v>
      </c>
      <c r="AU971" s="17" t="s">
        <v>81</v>
      </c>
    </row>
    <row r="972" spans="2:65" s="1" customFormat="1" ht="16.5" customHeight="1">
      <c r="B972" s="32"/>
      <c r="C972" s="131" t="s">
        <v>1551</v>
      </c>
      <c r="D972" s="131" t="s">
        <v>165</v>
      </c>
      <c r="E972" s="132" t="s">
        <v>1552</v>
      </c>
      <c r="F972" s="133" t="s">
        <v>1553</v>
      </c>
      <c r="G972" s="134" t="s">
        <v>521</v>
      </c>
      <c r="H972" s="135">
        <v>2</v>
      </c>
      <c r="I972" s="136"/>
      <c r="J972" s="137">
        <f>ROUND(I972*H972,2)</f>
        <v>0</v>
      </c>
      <c r="K972" s="133" t="s">
        <v>192</v>
      </c>
      <c r="L972" s="32"/>
      <c r="M972" s="138" t="s">
        <v>19</v>
      </c>
      <c r="N972" s="139" t="s">
        <v>43</v>
      </c>
      <c r="P972" s="140">
        <f>O972*H972</f>
        <v>0</v>
      </c>
      <c r="Q972" s="140">
        <v>0</v>
      </c>
      <c r="R972" s="140">
        <f>Q972*H972</f>
        <v>0</v>
      </c>
      <c r="S972" s="140">
        <v>0</v>
      </c>
      <c r="T972" s="141">
        <f>S972*H972</f>
        <v>0</v>
      </c>
      <c r="AR972" s="142" t="s">
        <v>265</v>
      </c>
      <c r="AT972" s="142" t="s">
        <v>165</v>
      </c>
      <c r="AU972" s="142" t="s">
        <v>81</v>
      </c>
      <c r="AY972" s="17" t="s">
        <v>163</v>
      </c>
      <c r="BE972" s="143">
        <f>IF(N972="základní",J972,0)</f>
        <v>0</v>
      </c>
      <c r="BF972" s="143">
        <f>IF(N972="snížená",J972,0)</f>
        <v>0</v>
      </c>
      <c r="BG972" s="143">
        <f>IF(N972="zákl. přenesená",J972,0)</f>
        <v>0</v>
      </c>
      <c r="BH972" s="143">
        <f>IF(N972="sníž. přenesená",J972,0)</f>
        <v>0</v>
      </c>
      <c r="BI972" s="143">
        <f>IF(N972="nulová",J972,0)</f>
        <v>0</v>
      </c>
      <c r="BJ972" s="17" t="s">
        <v>79</v>
      </c>
      <c r="BK972" s="143">
        <f>ROUND(I972*H972,2)</f>
        <v>0</v>
      </c>
      <c r="BL972" s="17" t="s">
        <v>265</v>
      </c>
      <c r="BM972" s="142" t="s">
        <v>1554</v>
      </c>
    </row>
    <row r="973" spans="2:65" s="1" customFormat="1" ht="29.25">
      <c r="B973" s="32"/>
      <c r="D973" s="148" t="s">
        <v>276</v>
      </c>
      <c r="F973" s="149" t="s">
        <v>1555</v>
      </c>
      <c r="I973" s="146"/>
      <c r="L973" s="32"/>
      <c r="M973" s="147"/>
      <c r="T973" s="53"/>
      <c r="AT973" s="17" t="s">
        <v>276</v>
      </c>
      <c r="AU973" s="17" t="s">
        <v>81</v>
      </c>
    </row>
    <row r="974" spans="2:65" s="1" customFormat="1" ht="16.5" customHeight="1">
      <c r="B974" s="32"/>
      <c r="C974" s="131" t="s">
        <v>1556</v>
      </c>
      <c r="D974" s="131" t="s">
        <v>165</v>
      </c>
      <c r="E974" s="132" t="s">
        <v>1557</v>
      </c>
      <c r="F974" s="133" t="s">
        <v>1558</v>
      </c>
      <c r="G974" s="134" t="s">
        <v>521</v>
      </c>
      <c r="H974" s="135">
        <v>16</v>
      </c>
      <c r="I974" s="136"/>
      <c r="J974" s="137">
        <f>ROUND(I974*H974,2)</f>
        <v>0</v>
      </c>
      <c r="K974" s="133" t="s">
        <v>192</v>
      </c>
      <c r="L974" s="32"/>
      <c r="M974" s="138" t="s">
        <v>19</v>
      </c>
      <c r="N974" s="139" t="s">
        <v>43</v>
      </c>
      <c r="P974" s="140">
        <f>O974*H974</f>
        <v>0</v>
      </c>
      <c r="Q974" s="140">
        <v>0</v>
      </c>
      <c r="R974" s="140">
        <f>Q974*H974</f>
        <v>0</v>
      </c>
      <c r="S974" s="140">
        <v>0</v>
      </c>
      <c r="T974" s="141">
        <f>S974*H974</f>
        <v>0</v>
      </c>
      <c r="AR974" s="142" t="s">
        <v>265</v>
      </c>
      <c r="AT974" s="142" t="s">
        <v>165</v>
      </c>
      <c r="AU974" s="142" t="s">
        <v>81</v>
      </c>
      <c r="AY974" s="17" t="s">
        <v>163</v>
      </c>
      <c r="BE974" s="143">
        <f>IF(N974="základní",J974,0)</f>
        <v>0</v>
      </c>
      <c r="BF974" s="143">
        <f>IF(N974="snížená",J974,0)</f>
        <v>0</v>
      </c>
      <c r="BG974" s="143">
        <f>IF(N974="zákl. přenesená",J974,0)</f>
        <v>0</v>
      </c>
      <c r="BH974" s="143">
        <f>IF(N974="sníž. přenesená",J974,0)</f>
        <v>0</v>
      </c>
      <c r="BI974" s="143">
        <f>IF(N974="nulová",J974,0)</f>
        <v>0</v>
      </c>
      <c r="BJ974" s="17" t="s">
        <v>79</v>
      </c>
      <c r="BK974" s="143">
        <f>ROUND(I974*H974,2)</f>
        <v>0</v>
      </c>
      <c r="BL974" s="17" t="s">
        <v>265</v>
      </c>
      <c r="BM974" s="142" t="s">
        <v>1559</v>
      </c>
    </row>
    <row r="975" spans="2:65" s="1" customFormat="1" ht="29.25">
      <c r="B975" s="32"/>
      <c r="D975" s="148" t="s">
        <v>276</v>
      </c>
      <c r="F975" s="149" t="s">
        <v>1560</v>
      </c>
      <c r="I975" s="146"/>
      <c r="L975" s="32"/>
      <c r="M975" s="147"/>
      <c r="T975" s="53"/>
      <c r="AT975" s="17" t="s">
        <v>276</v>
      </c>
      <c r="AU975" s="17" t="s">
        <v>81</v>
      </c>
    </row>
    <row r="976" spans="2:65" s="1" customFormat="1" ht="16.5" customHeight="1">
      <c r="B976" s="32"/>
      <c r="C976" s="131" t="s">
        <v>1561</v>
      </c>
      <c r="D976" s="131" t="s">
        <v>165</v>
      </c>
      <c r="E976" s="132" t="s">
        <v>1562</v>
      </c>
      <c r="F976" s="133" t="s">
        <v>1563</v>
      </c>
      <c r="G976" s="134" t="s">
        <v>521</v>
      </c>
      <c r="H976" s="135">
        <v>18</v>
      </c>
      <c r="I976" s="136"/>
      <c r="J976" s="137">
        <f>ROUND(I976*H976,2)</f>
        <v>0</v>
      </c>
      <c r="K976" s="133" t="s">
        <v>192</v>
      </c>
      <c r="L976" s="32"/>
      <c r="M976" s="138" t="s">
        <v>19</v>
      </c>
      <c r="N976" s="139" t="s">
        <v>43</v>
      </c>
      <c r="P976" s="140">
        <f>O976*H976</f>
        <v>0</v>
      </c>
      <c r="Q976" s="140">
        <v>0</v>
      </c>
      <c r="R976" s="140">
        <f>Q976*H976</f>
        <v>0</v>
      </c>
      <c r="S976" s="140">
        <v>0</v>
      </c>
      <c r="T976" s="141">
        <f>S976*H976</f>
        <v>0</v>
      </c>
      <c r="AR976" s="142" t="s">
        <v>265</v>
      </c>
      <c r="AT976" s="142" t="s">
        <v>165</v>
      </c>
      <c r="AU976" s="142" t="s">
        <v>81</v>
      </c>
      <c r="AY976" s="17" t="s">
        <v>163</v>
      </c>
      <c r="BE976" s="143">
        <f>IF(N976="základní",J976,0)</f>
        <v>0</v>
      </c>
      <c r="BF976" s="143">
        <f>IF(N976="snížená",J976,0)</f>
        <v>0</v>
      </c>
      <c r="BG976" s="143">
        <f>IF(N976="zákl. přenesená",J976,0)</f>
        <v>0</v>
      </c>
      <c r="BH976" s="143">
        <f>IF(N976="sníž. přenesená",J976,0)</f>
        <v>0</v>
      </c>
      <c r="BI976" s="143">
        <f>IF(N976="nulová",J976,0)</f>
        <v>0</v>
      </c>
      <c r="BJ976" s="17" t="s">
        <v>79</v>
      </c>
      <c r="BK976" s="143">
        <f>ROUND(I976*H976,2)</f>
        <v>0</v>
      </c>
      <c r="BL976" s="17" t="s">
        <v>265</v>
      </c>
      <c r="BM976" s="142" t="s">
        <v>1564</v>
      </c>
    </row>
    <row r="977" spans="2:65" s="1" customFormat="1" ht="29.25">
      <c r="B977" s="32"/>
      <c r="D977" s="148" t="s">
        <v>276</v>
      </c>
      <c r="F977" s="149" t="s">
        <v>1565</v>
      </c>
      <c r="I977" s="146"/>
      <c r="L977" s="32"/>
      <c r="M977" s="147"/>
      <c r="T977" s="53"/>
      <c r="AT977" s="17" t="s">
        <v>276</v>
      </c>
      <c r="AU977" s="17" t="s">
        <v>81</v>
      </c>
    </row>
    <row r="978" spans="2:65" s="1" customFormat="1" ht="16.5" customHeight="1">
      <c r="B978" s="32"/>
      <c r="C978" s="131" t="s">
        <v>1566</v>
      </c>
      <c r="D978" s="131" t="s">
        <v>165</v>
      </c>
      <c r="E978" s="132" t="s">
        <v>1567</v>
      </c>
      <c r="F978" s="133" t="s">
        <v>1568</v>
      </c>
      <c r="G978" s="134" t="s">
        <v>1569</v>
      </c>
      <c r="H978" s="135">
        <v>1</v>
      </c>
      <c r="I978" s="136"/>
      <c r="J978" s="137">
        <f>ROUND(I978*H978,2)</f>
        <v>0</v>
      </c>
      <c r="K978" s="133" t="s">
        <v>192</v>
      </c>
      <c r="L978" s="32"/>
      <c r="M978" s="138" t="s">
        <v>19</v>
      </c>
      <c r="N978" s="139" t="s">
        <v>43</v>
      </c>
      <c r="P978" s="140">
        <f>O978*H978</f>
        <v>0</v>
      </c>
      <c r="Q978" s="140">
        <v>0</v>
      </c>
      <c r="R978" s="140">
        <f>Q978*H978</f>
        <v>0</v>
      </c>
      <c r="S978" s="140">
        <v>0</v>
      </c>
      <c r="T978" s="141">
        <f>S978*H978</f>
        <v>0</v>
      </c>
      <c r="AR978" s="142" t="s">
        <v>265</v>
      </c>
      <c r="AT978" s="142" t="s">
        <v>165</v>
      </c>
      <c r="AU978" s="142" t="s">
        <v>81</v>
      </c>
      <c r="AY978" s="17" t="s">
        <v>163</v>
      </c>
      <c r="BE978" s="143">
        <f>IF(N978="základní",J978,0)</f>
        <v>0</v>
      </c>
      <c r="BF978" s="143">
        <f>IF(N978="snížená",J978,0)</f>
        <v>0</v>
      </c>
      <c r="BG978" s="143">
        <f>IF(N978="zákl. přenesená",J978,0)</f>
        <v>0</v>
      </c>
      <c r="BH978" s="143">
        <f>IF(N978="sníž. přenesená",J978,0)</f>
        <v>0</v>
      </c>
      <c r="BI978" s="143">
        <f>IF(N978="nulová",J978,0)</f>
        <v>0</v>
      </c>
      <c r="BJ978" s="17" t="s">
        <v>79</v>
      </c>
      <c r="BK978" s="143">
        <f>ROUND(I978*H978,2)</f>
        <v>0</v>
      </c>
      <c r="BL978" s="17" t="s">
        <v>265</v>
      </c>
      <c r="BM978" s="142" t="s">
        <v>1570</v>
      </c>
    </row>
    <row r="979" spans="2:65" s="1" customFormat="1" ht="29.25">
      <c r="B979" s="32"/>
      <c r="D979" s="148" t="s">
        <v>276</v>
      </c>
      <c r="F979" s="149" t="s">
        <v>1571</v>
      </c>
      <c r="I979" s="146"/>
      <c r="L979" s="32"/>
      <c r="M979" s="147"/>
      <c r="T979" s="53"/>
      <c r="AT979" s="17" t="s">
        <v>276</v>
      </c>
      <c r="AU979" s="17" t="s">
        <v>81</v>
      </c>
    </row>
    <row r="980" spans="2:65" s="1" customFormat="1" ht="16.5" customHeight="1">
      <c r="B980" s="32"/>
      <c r="C980" s="131" t="s">
        <v>1572</v>
      </c>
      <c r="D980" s="131" t="s">
        <v>165</v>
      </c>
      <c r="E980" s="132" t="s">
        <v>1573</v>
      </c>
      <c r="F980" s="133" t="s">
        <v>1574</v>
      </c>
      <c r="G980" s="134" t="s">
        <v>1569</v>
      </c>
      <c r="H980" s="135">
        <v>2</v>
      </c>
      <c r="I980" s="136"/>
      <c r="J980" s="137">
        <f>ROUND(I980*H980,2)</f>
        <v>0</v>
      </c>
      <c r="K980" s="133" t="s">
        <v>192</v>
      </c>
      <c r="L980" s="32"/>
      <c r="M980" s="138" t="s">
        <v>19</v>
      </c>
      <c r="N980" s="139" t="s">
        <v>43</v>
      </c>
      <c r="P980" s="140">
        <f>O980*H980</f>
        <v>0</v>
      </c>
      <c r="Q980" s="140">
        <v>0</v>
      </c>
      <c r="R980" s="140">
        <f>Q980*H980</f>
        <v>0</v>
      </c>
      <c r="S980" s="140">
        <v>0</v>
      </c>
      <c r="T980" s="141">
        <f>S980*H980</f>
        <v>0</v>
      </c>
      <c r="AR980" s="142" t="s">
        <v>265</v>
      </c>
      <c r="AT980" s="142" t="s">
        <v>165</v>
      </c>
      <c r="AU980" s="142" t="s">
        <v>81</v>
      </c>
      <c r="AY980" s="17" t="s">
        <v>163</v>
      </c>
      <c r="BE980" s="143">
        <f>IF(N980="základní",J980,0)</f>
        <v>0</v>
      </c>
      <c r="BF980" s="143">
        <f>IF(N980="snížená",J980,0)</f>
        <v>0</v>
      </c>
      <c r="BG980" s="143">
        <f>IF(N980="zákl. přenesená",J980,0)</f>
        <v>0</v>
      </c>
      <c r="BH980" s="143">
        <f>IF(N980="sníž. přenesená",J980,0)</f>
        <v>0</v>
      </c>
      <c r="BI980" s="143">
        <f>IF(N980="nulová",J980,0)</f>
        <v>0</v>
      </c>
      <c r="BJ980" s="17" t="s">
        <v>79</v>
      </c>
      <c r="BK980" s="143">
        <f>ROUND(I980*H980,2)</f>
        <v>0</v>
      </c>
      <c r="BL980" s="17" t="s">
        <v>265</v>
      </c>
      <c r="BM980" s="142" t="s">
        <v>1575</v>
      </c>
    </row>
    <row r="981" spans="2:65" s="1" customFormat="1" ht="29.25">
      <c r="B981" s="32"/>
      <c r="D981" s="148" t="s">
        <v>276</v>
      </c>
      <c r="F981" s="149" t="s">
        <v>1576</v>
      </c>
      <c r="I981" s="146"/>
      <c r="L981" s="32"/>
      <c r="M981" s="147"/>
      <c r="T981" s="53"/>
      <c r="AT981" s="17" t="s">
        <v>276</v>
      </c>
      <c r="AU981" s="17" t="s">
        <v>81</v>
      </c>
    </row>
    <row r="982" spans="2:65" s="1" customFormat="1" ht="21.75" customHeight="1">
      <c r="B982" s="32"/>
      <c r="C982" s="131" t="s">
        <v>1577</v>
      </c>
      <c r="D982" s="131" t="s">
        <v>165</v>
      </c>
      <c r="E982" s="132" t="s">
        <v>1578</v>
      </c>
      <c r="F982" s="133" t="s">
        <v>1579</v>
      </c>
      <c r="G982" s="134" t="s">
        <v>521</v>
      </c>
      <c r="H982" s="135">
        <v>2</v>
      </c>
      <c r="I982" s="136"/>
      <c r="J982" s="137">
        <f>ROUND(I982*H982,2)</f>
        <v>0</v>
      </c>
      <c r="K982" s="133" t="s">
        <v>192</v>
      </c>
      <c r="L982" s="32"/>
      <c r="M982" s="138" t="s">
        <v>19</v>
      </c>
      <c r="N982" s="139" t="s">
        <v>43</v>
      </c>
      <c r="P982" s="140">
        <f>O982*H982</f>
        <v>0</v>
      </c>
      <c r="Q982" s="140">
        <v>0</v>
      </c>
      <c r="R982" s="140">
        <f>Q982*H982</f>
        <v>0</v>
      </c>
      <c r="S982" s="140">
        <v>0</v>
      </c>
      <c r="T982" s="141">
        <f>S982*H982</f>
        <v>0</v>
      </c>
      <c r="AR982" s="142" t="s">
        <v>265</v>
      </c>
      <c r="AT982" s="142" t="s">
        <v>165</v>
      </c>
      <c r="AU982" s="142" t="s">
        <v>81</v>
      </c>
      <c r="AY982" s="17" t="s">
        <v>163</v>
      </c>
      <c r="BE982" s="143">
        <f>IF(N982="základní",J982,0)</f>
        <v>0</v>
      </c>
      <c r="BF982" s="143">
        <f>IF(N982="snížená",J982,0)</f>
        <v>0</v>
      </c>
      <c r="BG982" s="143">
        <f>IF(N982="zákl. přenesená",J982,0)</f>
        <v>0</v>
      </c>
      <c r="BH982" s="143">
        <f>IF(N982="sníž. přenesená",J982,0)</f>
        <v>0</v>
      </c>
      <c r="BI982" s="143">
        <f>IF(N982="nulová",J982,0)</f>
        <v>0</v>
      </c>
      <c r="BJ982" s="17" t="s">
        <v>79</v>
      </c>
      <c r="BK982" s="143">
        <f>ROUND(I982*H982,2)</f>
        <v>0</v>
      </c>
      <c r="BL982" s="17" t="s">
        <v>265</v>
      </c>
      <c r="BM982" s="142" t="s">
        <v>1580</v>
      </c>
    </row>
    <row r="983" spans="2:65" s="1" customFormat="1" ht="29.25">
      <c r="B983" s="32"/>
      <c r="D983" s="148" t="s">
        <v>276</v>
      </c>
      <c r="F983" s="149" t="s">
        <v>1581</v>
      </c>
      <c r="I983" s="146"/>
      <c r="L983" s="32"/>
      <c r="M983" s="147"/>
      <c r="T983" s="53"/>
      <c r="AT983" s="17" t="s">
        <v>276</v>
      </c>
      <c r="AU983" s="17" t="s">
        <v>81</v>
      </c>
    </row>
    <row r="984" spans="2:65" s="1" customFormat="1" ht="16.5" customHeight="1">
      <c r="B984" s="32"/>
      <c r="C984" s="131" t="s">
        <v>1582</v>
      </c>
      <c r="D984" s="131" t="s">
        <v>165</v>
      </c>
      <c r="E984" s="132" t="s">
        <v>1583</v>
      </c>
      <c r="F984" s="133" t="s">
        <v>1584</v>
      </c>
      <c r="G984" s="134" t="s">
        <v>521</v>
      </c>
      <c r="H984" s="135">
        <v>1</v>
      </c>
      <c r="I984" s="136"/>
      <c r="J984" s="137">
        <f>ROUND(I984*H984,2)</f>
        <v>0</v>
      </c>
      <c r="K984" s="133" t="s">
        <v>192</v>
      </c>
      <c r="L984" s="32"/>
      <c r="M984" s="138" t="s">
        <v>19</v>
      </c>
      <c r="N984" s="139" t="s">
        <v>43</v>
      </c>
      <c r="P984" s="140">
        <f>O984*H984</f>
        <v>0</v>
      </c>
      <c r="Q984" s="140">
        <v>0</v>
      </c>
      <c r="R984" s="140">
        <f>Q984*H984</f>
        <v>0</v>
      </c>
      <c r="S984" s="140">
        <v>0</v>
      </c>
      <c r="T984" s="141">
        <f>S984*H984</f>
        <v>0</v>
      </c>
      <c r="AR984" s="142" t="s">
        <v>265</v>
      </c>
      <c r="AT984" s="142" t="s">
        <v>165</v>
      </c>
      <c r="AU984" s="142" t="s">
        <v>81</v>
      </c>
      <c r="AY984" s="17" t="s">
        <v>163</v>
      </c>
      <c r="BE984" s="143">
        <f>IF(N984="základní",J984,0)</f>
        <v>0</v>
      </c>
      <c r="BF984" s="143">
        <f>IF(N984="snížená",J984,0)</f>
        <v>0</v>
      </c>
      <c r="BG984" s="143">
        <f>IF(N984="zákl. přenesená",J984,0)</f>
        <v>0</v>
      </c>
      <c r="BH984" s="143">
        <f>IF(N984="sníž. přenesená",J984,0)</f>
        <v>0</v>
      </c>
      <c r="BI984" s="143">
        <f>IF(N984="nulová",J984,0)</f>
        <v>0</v>
      </c>
      <c r="BJ984" s="17" t="s">
        <v>79</v>
      </c>
      <c r="BK984" s="143">
        <f>ROUND(I984*H984,2)</f>
        <v>0</v>
      </c>
      <c r="BL984" s="17" t="s">
        <v>265</v>
      </c>
      <c r="BM984" s="142" t="s">
        <v>1585</v>
      </c>
    </row>
    <row r="985" spans="2:65" s="1" customFormat="1" ht="29.25">
      <c r="B985" s="32"/>
      <c r="D985" s="148" t="s">
        <v>276</v>
      </c>
      <c r="F985" s="149" t="s">
        <v>1586</v>
      </c>
      <c r="I985" s="146"/>
      <c r="L985" s="32"/>
      <c r="M985" s="147"/>
      <c r="T985" s="53"/>
      <c r="AT985" s="17" t="s">
        <v>276</v>
      </c>
      <c r="AU985" s="17" t="s">
        <v>81</v>
      </c>
    </row>
    <row r="986" spans="2:65" s="1" customFormat="1" ht="16.5" customHeight="1">
      <c r="B986" s="32"/>
      <c r="C986" s="131" t="s">
        <v>1587</v>
      </c>
      <c r="D986" s="131" t="s">
        <v>165</v>
      </c>
      <c r="E986" s="132" t="s">
        <v>1588</v>
      </c>
      <c r="F986" s="133" t="s">
        <v>1589</v>
      </c>
      <c r="G986" s="134" t="s">
        <v>521</v>
      </c>
      <c r="H986" s="135">
        <v>1</v>
      </c>
      <c r="I986" s="136"/>
      <c r="J986" s="137">
        <f>ROUND(I986*H986,2)</f>
        <v>0</v>
      </c>
      <c r="K986" s="133" t="s">
        <v>192</v>
      </c>
      <c r="L986" s="32"/>
      <c r="M986" s="138" t="s">
        <v>19</v>
      </c>
      <c r="N986" s="139" t="s">
        <v>43</v>
      </c>
      <c r="P986" s="140">
        <f>O986*H986</f>
        <v>0</v>
      </c>
      <c r="Q986" s="140">
        <v>0</v>
      </c>
      <c r="R986" s="140">
        <f>Q986*H986</f>
        <v>0</v>
      </c>
      <c r="S986" s="140">
        <v>0</v>
      </c>
      <c r="T986" s="141">
        <f>S986*H986</f>
        <v>0</v>
      </c>
      <c r="AR986" s="142" t="s">
        <v>265</v>
      </c>
      <c r="AT986" s="142" t="s">
        <v>165</v>
      </c>
      <c r="AU986" s="142" t="s">
        <v>81</v>
      </c>
      <c r="AY986" s="17" t="s">
        <v>163</v>
      </c>
      <c r="BE986" s="143">
        <f>IF(N986="základní",J986,0)</f>
        <v>0</v>
      </c>
      <c r="BF986" s="143">
        <f>IF(N986="snížená",J986,0)</f>
        <v>0</v>
      </c>
      <c r="BG986" s="143">
        <f>IF(N986="zákl. přenesená",J986,0)</f>
        <v>0</v>
      </c>
      <c r="BH986" s="143">
        <f>IF(N986="sníž. přenesená",J986,0)</f>
        <v>0</v>
      </c>
      <c r="BI986" s="143">
        <f>IF(N986="nulová",J986,0)</f>
        <v>0</v>
      </c>
      <c r="BJ986" s="17" t="s">
        <v>79</v>
      </c>
      <c r="BK986" s="143">
        <f>ROUND(I986*H986,2)</f>
        <v>0</v>
      </c>
      <c r="BL986" s="17" t="s">
        <v>265</v>
      </c>
      <c r="BM986" s="142" t="s">
        <v>1590</v>
      </c>
    </row>
    <row r="987" spans="2:65" s="1" customFormat="1" ht="29.25">
      <c r="B987" s="32"/>
      <c r="D987" s="148" t="s">
        <v>276</v>
      </c>
      <c r="F987" s="149" t="s">
        <v>1591</v>
      </c>
      <c r="I987" s="146"/>
      <c r="L987" s="32"/>
      <c r="M987" s="147"/>
      <c r="T987" s="53"/>
      <c r="AT987" s="17" t="s">
        <v>276</v>
      </c>
      <c r="AU987" s="17" t="s">
        <v>81</v>
      </c>
    </row>
    <row r="988" spans="2:65" s="1" customFormat="1" ht="16.5" customHeight="1">
      <c r="B988" s="32"/>
      <c r="C988" s="131" t="s">
        <v>1592</v>
      </c>
      <c r="D988" s="131" t="s">
        <v>165</v>
      </c>
      <c r="E988" s="132" t="s">
        <v>1593</v>
      </c>
      <c r="F988" s="133" t="s">
        <v>1594</v>
      </c>
      <c r="G988" s="134" t="s">
        <v>521</v>
      </c>
      <c r="H988" s="135">
        <v>1</v>
      </c>
      <c r="I988" s="136"/>
      <c r="J988" s="137">
        <f>ROUND(I988*H988,2)</f>
        <v>0</v>
      </c>
      <c r="K988" s="133" t="s">
        <v>192</v>
      </c>
      <c r="L988" s="32"/>
      <c r="M988" s="138" t="s">
        <v>19</v>
      </c>
      <c r="N988" s="139" t="s">
        <v>43</v>
      </c>
      <c r="P988" s="140">
        <f>O988*H988</f>
        <v>0</v>
      </c>
      <c r="Q988" s="140">
        <v>0</v>
      </c>
      <c r="R988" s="140">
        <f>Q988*H988</f>
        <v>0</v>
      </c>
      <c r="S988" s="140">
        <v>0</v>
      </c>
      <c r="T988" s="141">
        <f>S988*H988</f>
        <v>0</v>
      </c>
      <c r="AR988" s="142" t="s">
        <v>265</v>
      </c>
      <c r="AT988" s="142" t="s">
        <v>165</v>
      </c>
      <c r="AU988" s="142" t="s">
        <v>81</v>
      </c>
      <c r="AY988" s="17" t="s">
        <v>163</v>
      </c>
      <c r="BE988" s="143">
        <f>IF(N988="základní",J988,0)</f>
        <v>0</v>
      </c>
      <c r="BF988" s="143">
        <f>IF(N988="snížená",J988,0)</f>
        <v>0</v>
      </c>
      <c r="BG988" s="143">
        <f>IF(N988="zákl. přenesená",J988,0)</f>
        <v>0</v>
      </c>
      <c r="BH988" s="143">
        <f>IF(N988="sníž. přenesená",J988,0)</f>
        <v>0</v>
      </c>
      <c r="BI988" s="143">
        <f>IF(N988="nulová",J988,0)</f>
        <v>0</v>
      </c>
      <c r="BJ988" s="17" t="s">
        <v>79</v>
      </c>
      <c r="BK988" s="143">
        <f>ROUND(I988*H988,2)</f>
        <v>0</v>
      </c>
      <c r="BL988" s="17" t="s">
        <v>265</v>
      </c>
      <c r="BM988" s="142" t="s">
        <v>1595</v>
      </c>
    </row>
    <row r="989" spans="2:65" s="1" customFormat="1" ht="29.25">
      <c r="B989" s="32"/>
      <c r="D989" s="148" t="s">
        <v>276</v>
      </c>
      <c r="F989" s="149" t="s">
        <v>1596</v>
      </c>
      <c r="I989" s="146"/>
      <c r="L989" s="32"/>
      <c r="M989" s="147"/>
      <c r="T989" s="53"/>
      <c r="AT989" s="17" t="s">
        <v>276</v>
      </c>
      <c r="AU989" s="17" t="s">
        <v>81</v>
      </c>
    </row>
    <row r="990" spans="2:65" s="1" customFormat="1" ht="16.5" customHeight="1">
      <c r="B990" s="32"/>
      <c r="C990" s="131" t="s">
        <v>1597</v>
      </c>
      <c r="D990" s="131" t="s">
        <v>165</v>
      </c>
      <c r="E990" s="132" t="s">
        <v>1598</v>
      </c>
      <c r="F990" s="133" t="s">
        <v>1599</v>
      </c>
      <c r="G990" s="134" t="s">
        <v>521</v>
      </c>
      <c r="H990" s="135">
        <v>120</v>
      </c>
      <c r="I990" s="136"/>
      <c r="J990" s="137">
        <f>ROUND(I990*H990,2)</f>
        <v>0</v>
      </c>
      <c r="K990" s="133" t="s">
        <v>192</v>
      </c>
      <c r="L990" s="32"/>
      <c r="M990" s="138" t="s">
        <v>19</v>
      </c>
      <c r="N990" s="139" t="s">
        <v>43</v>
      </c>
      <c r="P990" s="140">
        <f>O990*H990</f>
        <v>0</v>
      </c>
      <c r="Q990" s="140">
        <v>0</v>
      </c>
      <c r="R990" s="140">
        <f>Q990*H990</f>
        <v>0</v>
      </c>
      <c r="S990" s="140">
        <v>0</v>
      </c>
      <c r="T990" s="141">
        <f>S990*H990</f>
        <v>0</v>
      </c>
      <c r="AR990" s="142" t="s">
        <v>265</v>
      </c>
      <c r="AT990" s="142" t="s">
        <v>165</v>
      </c>
      <c r="AU990" s="142" t="s">
        <v>81</v>
      </c>
      <c r="AY990" s="17" t="s">
        <v>163</v>
      </c>
      <c r="BE990" s="143">
        <f>IF(N990="základní",J990,0)</f>
        <v>0</v>
      </c>
      <c r="BF990" s="143">
        <f>IF(N990="snížená",J990,0)</f>
        <v>0</v>
      </c>
      <c r="BG990" s="143">
        <f>IF(N990="zákl. přenesená",J990,0)</f>
        <v>0</v>
      </c>
      <c r="BH990" s="143">
        <f>IF(N990="sníž. přenesená",J990,0)</f>
        <v>0</v>
      </c>
      <c r="BI990" s="143">
        <f>IF(N990="nulová",J990,0)</f>
        <v>0</v>
      </c>
      <c r="BJ990" s="17" t="s">
        <v>79</v>
      </c>
      <c r="BK990" s="143">
        <f>ROUND(I990*H990,2)</f>
        <v>0</v>
      </c>
      <c r="BL990" s="17" t="s">
        <v>265</v>
      </c>
      <c r="BM990" s="142" t="s">
        <v>1600</v>
      </c>
    </row>
    <row r="991" spans="2:65" s="1" customFormat="1" ht="29.25">
      <c r="B991" s="32"/>
      <c r="D991" s="148" t="s">
        <v>276</v>
      </c>
      <c r="F991" s="149" t="s">
        <v>1601</v>
      </c>
      <c r="I991" s="146"/>
      <c r="L991" s="32"/>
      <c r="M991" s="147"/>
      <c r="T991" s="53"/>
      <c r="AT991" s="17" t="s">
        <v>276</v>
      </c>
      <c r="AU991" s="17" t="s">
        <v>81</v>
      </c>
    </row>
    <row r="992" spans="2:65" s="1" customFormat="1" ht="16.5" customHeight="1">
      <c r="B992" s="32"/>
      <c r="C992" s="131" t="s">
        <v>1602</v>
      </c>
      <c r="D992" s="131" t="s">
        <v>165</v>
      </c>
      <c r="E992" s="132" t="s">
        <v>1603</v>
      </c>
      <c r="F992" s="133" t="s">
        <v>1604</v>
      </c>
      <c r="G992" s="134" t="s">
        <v>521</v>
      </c>
      <c r="H992" s="135">
        <v>2</v>
      </c>
      <c r="I992" s="136"/>
      <c r="J992" s="137">
        <f>ROUND(I992*H992,2)</f>
        <v>0</v>
      </c>
      <c r="K992" s="133" t="s">
        <v>192</v>
      </c>
      <c r="L992" s="32"/>
      <c r="M992" s="138" t="s">
        <v>19</v>
      </c>
      <c r="N992" s="139" t="s">
        <v>43</v>
      </c>
      <c r="P992" s="140">
        <f>O992*H992</f>
        <v>0</v>
      </c>
      <c r="Q992" s="140">
        <v>0</v>
      </c>
      <c r="R992" s="140">
        <f>Q992*H992</f>
        <v>0</v>
      </c>
      <c r="S992" s="140">
        <v>0</v>
      </c>
      <c r="T992" s="141">
        <f>S992*H992</f>
        <v>0</v>
      </c>
      <c r="AR992" s="142" t="s">
        <v>265</v>
      </c>
      <c r="AT992" s="142" t="s">
        <v>165</v>
      </c>
      <c r="AU992" s="142" t="s">
        <v>81</v>
      </c>
      <c r="AY992" s="17" t="s">
        <v>163</v>
      </c>
      <c r="BE992" s="143">
        <f>IF(N992="základní",J992,0)</f>
        <v>0</v>
      </c>
      <c r="BF992" s="143">
        <f>IF(N992="snížená",J992,0)</f>
        <v>0</v>
      </c>
      <c r="BG992" s="143">
        <f>IF(N992="zákl. přenesená",J992,0)</f>
        <v>0</v>
      </c>
      <c r="BH992" s="143">
        <f>IF(N992="sníž. přenesená",J992,0)</f>
        <v>0</v>
      </c>
      <c r="BI992" s="143">
        <f>IF(N992="nulová",J992,0)</f>
        <v>0</v>
      </c>
      <c r="BJ992" s="17" t="s">
        <v>79</v>
      </c>
      <c r="BK992" s="143">
        <f>ROUND(I992*H992,2)</f>
        <v>0</v>
      </c>
      <c r="BL992" s="17" t="s">
        <v>265</v>
      </c>
      <c r="BM992" s="142" t="s">
        <v>1605</v>
      </c>
    </row>
    <row r="993" spans="2:65" s="1" customFormat="1" ht="29.25">
      <c r="B993" s="32"/>
      <c r="D993" s="148" t="s">
        <v>276</v>
      </c>
      <c r="F993" s="149" t="s">
        <v>1606</v>
      </c>
      <c r="I993" s="146"/>
      <c r="L993" s="32"/>
      <c r="M993" s="147"/>
      <c r="T993" s="53"/>
      <c r="AT993" s="17" t="s">
        <v>276</v>
      </c>
      <c r="AU993" s="17" t="s">
        <v>81</v>
      </c>
    </row>
    <row r="994" spans="2:65" s="1" customFormat="1" ht="16.5" customHeight="1">
      <c r="B994" s="32"/>
      <c r="C994" s="131" t="s">
        <v>1607</v>
      </c>
      <c r="D994" s="131" t="s">
        <v>165</v>
      </c>
      <c r="E994" s="132" t="s">
        <v>1608</v>
      </c>
      <c r="F994" s="133" t="s">
        <v>1609</v>
      </c>
      <c r="G994" s="134" t="s">
        <v>521</v>
      </c>
      <c r="H994" s="135">
        <v>10</v>
      </c>
      <c r="I994" s="136"/>
      <c r="J994" s="137">
        <f>ROUND(I994*H994,2)</f>
        <v>0</v>
      </c>
      <c r="K994" s="133" t="s">
        <v>192</v>
      </c>
      <c r="L994" s="32"/>
      <c r="M994" s="138" t="s">
        <v>19</v>
      </c>
      <c r="N994" s="139" t="s">
        <v>43</v>
      </c>
      <c r="P994" s="140">
        <f>O994*H994</f>
        <v>0</v>
      </c>
      <c r="Q994" s="140">
        <v>0</v>
      </c>
      <c r="R994" s="140">
        <f>Q994*H994</f>
        <v>0</v>
      </c>
      <c r="S994" s="140">
        <v>0</v>
      </c>
      <c r="T994" s="141">
        <f>S994*H994</f>
        <v>0</v>
      </c>
      <c r="AR994" s="142" t="s">
        <v>265</v>
      </c>
      <c r="AT994" s="142" t="s">
        <v>165</v>
      </c>
      <c r="AU994" s="142" t="s">
        <v>81</v>
      </c>
      <c r="AY994" s="17" t="s">
        <v>163</v>
      </c>
      <c r="BE994" s="143">
        <f>IF(N994="základní",J994,0)</f>
        <v>0</v>
      </c>
      <c r="BF994" s="143">
        <f>IF(N994="snížená",J994,0)</f>
        <v>0</v>
      </c>
      <c r="BG994" s="143">
        <f>IF(N994="zákl. přenesená",J994,0)</f>
        <v>0</v>
      </c>
      <c r="BH994" s="143">
        <f>IF(N994="sníž. přenesená",J994,0)</f>
        <v>0</v>
      </c>
      <c r="BI994" s="143">
        <f>IF(N994="nulová",J994,0)</f>
        <v>0</v>
      </c>
      <c r="BJ994" s="17" t="s">
        <v>79</v>
      </c>
      <c r="BK994" s="143">
        <f>ROUND(I994*H994,2)</f>
        <v>0</v>
      </c>
      <c r="BL994" s="17" t="s">
        <v>265</v>
      </c>
      <c r="BM994" s="142" t="s">
        <v>1610</v>
      </c>
    </row>
    <row r="995" spans="2:65" s="1" customFormat="1" ht="29.25">
      <c r="B995" s="32"/>
      <c r="D995" s="148" t="s">
        <v>276</v>
      </c>
      <c r="F995" s="149" t="s">
        <v>1611</v>
      </c>
      <c r="I995" s="146"/>
      <c r="L995" s="32"/>
      <c r="M995" s="147"/>
      <c r="T995" s="53"/>
      <c r="AT995" s="17" t="s">
        <v>276</v>
      </c>
      <c r="AU995" s="17" t="s">
        <v>81</v>
      </c>
    </row>
    <row r="996" spans="2:65" s="1" customFormat="1" ht="16.5" customHeight="1">
      <c r="B996" s="32"/>
      <c r="C996" s="131" t="s">
        <v>1612</v>
      </c>
      <c r="D996" s="131" t="s">
        <v>165</v>
      </c>
      <c r="E996" s="132" t="s">
        <v>1613</v>
      </c>
      <c r="F996" s="133" t="s">
        <v>1614</v>
      </c>
      <c r="G996" s="134" t="s">
        <v>1569</v>
      </c>
      <c r="H996" s="135">
        <v>3</v>
      </c>
      <c r="I996" s="136"/>
      <c r="J996" s="137">
        <f>ROUND(I996*H996,2)</f>
        <v>0</v>
      </c>
      <c r="K996" s="133" t="s">
        <v>192</v>
      </c>
      <c r="L996" s="32"/>
      <c r="M996" s="138" t="s">
        <v>19</v>
      </c>
      <c r="N996" s="139" t="s">
        <v>43</v>
      </c>
      <c r="P996" s="140">
        <f>O996*H996</f>
        <v>0</v>
      </c>
      <c r="Q996" s="140">
        <v>0</v>
      </c>
      <c r="R996" s="140">
        <f>Q996*H996</f>
        <v>0</v>
      </c>
      <c r="S996" s="140">
        <v>0</v>
      </c>
      <c r="T996" s="141">
        <f>S996*H996</f>
        <v>0</v>
      </c>
      <c r="AR996" s="142" t="s">
        <v>265</v>
      </c>
      <c r="AT996" s="142" t="s">
        <v>165</v>
      </c>
      <c r="AU996" s="142" t="s">
        <v>81</v>
      </c>
      <c r="AY996" s="17" t="s">
        <v>163</v>
      </c>
      <c r="BE996" s="143">
        <f>IF(N996="základní",J996,0)</f>
        <v>0</v>
      </c>
      <c r="BF996" s="143">
        <f>IF(N996="snížená",J996,0)</f>
        <v>0</v>
      </c>
      <c r="BG996" s="143">
        <f>IF(N996="zákl. přenesená",J996,0)</f>
        <v>0</v>
      </c>
      <c r="BH996" s="143">
        <f>IF(N996="sníž. přenesená",J996,0)</f>
        <v>0</v>
      </c>
      <c r="BI996" s="143">
        <f>IF(N996="nulová",J996,0)</f>
        <v>0</v>
      </c>
      <c r="BJ996" s="17" t="s">
        <v>79</v>
      </c>
      <c r="BK996" s="143">
        <f>ROUND(I996*H996,2)</f>
        <v>0</v>
      </c>
      <c r="BL996" s="17" t="s">
        <v>265</v>
      </c>
      <c r="BM996" s="142" t="s">
        <v>1615</v>
      </c>
    </row>
    <row r="997" spans="2:65" s="1" customFormat="1" ht="29.25">
      <c r="B997" s="32"/>
      <c r="D997" s="148" t="s">
        <v>276</v>
      </c>
      <c r="F997" s="149" t="s">
        <v>1616</v>
      </c>
      <c r="I997" s="146"/>
      <c r="L997" s="32"/>
      <c r="M997" s="147"/>
      <c r="T997" s="53"/>
      <c r="AT997" s="17" t="s">
        <v>276</v>
      </c>
      <c r="AU997" s="17" t="s">
        <v>81</v>
      </c>
    </row>
    <row r="998" spans="2:65" s="1" customFormat="1" ht="16.5" customHeight="1">
      <c r="B998" s="32"/>
      <c r="C998" s="131" t="s">
        <v>1617</v>
      </c>
      <c r="D998" s="131" t="s">
        <v>165</v>
      </c>
      <c r="E998" s="132" t="s">
        <v>1618</v>
      </c>
      <c r="F998" s="133" t="s">
        <v>1619</v>
      </c>
      <c r="G998" s="134" t="s">
        <v>1569</v>
      </c>
      <c r="H998" s="135">
        <v>3</v>
      </c>
      <c r="I998" s="136"/>
      <c r="J998" s="137">
        <f>ROUND(I998*H998,2)</f>
        <v>0</v>
      </c>
      <c r="K998" s="133" t="s">
        <v>192</v>
      </c>
      <c r="L998" s="32"/>
      <c r="M998" s="138" t="s">
        <v>19</v>
      </c>
      <c r="N998" s="139" t="s">
        <v>43</v>
      </c>
      <c r="P998" s="140">
        <f>O998*H998</f>
        <v>0</v>
      </c>
      <c r="Q998" s="140">
        <v>0</v>
      </c>
      <c r="R998" s="140">
        <f>Q998*H998</f>
        <v>0</v>
      </c>
      <c r="S998" s="140">
        <v>0</v>
      </c>
      <c r="T998" s="141">
        <f>S998*H998</f>
        <v>0</v>
      </c>
      <c r="AR998" s="142" t="s">
        <v>265</v>
      </c>
      <c r="AT998" s="142" t="s">
        <v>165</v>
      </c>
      <c r="AU998" s="142" t="s">
        <v>81</v>
      </c>
      <c r="AY998" s="17" t="s">
        <v>163</v>
      </c>
      <c r="BE998" s="143">
        <f>IF(N998="základní",J998,0)</f>
        <v>0</v>
      </c>
      <c r="BF998" s="143">
        <f>IF(N998="snížená",J998,0)</f>
        <v>0</v>
      </c>
      <c r="BG998" s="143">
        <f>IF(N998="zákl. přenesená",J998,0)</f>
        <v>0</v>
      </c>
      <c r="BH998" s="143">
        <f>IF(N998="sníž. přenesená",J998,0)</f>
        <v>0</v>
      </c>
      <c r="BI998" s="143">
        <f>IF(N998="nulová",J998,0)</f>
        <v>0</v>
      </c>
      <c r="BJ998" s="17" t="s">
        <v>79</v>
      </c>
      <c r="BK998" s="143">
        <f>ROUND(I998*H998,2)</f>
        <v>0</v>
      </c>
      <c r="BL998" s="17" t="s">
        <v>265</v>
      </c>
      <c r="BM998" s="142" t="s">
        <v>1620</v>
      </c>
    </row>
    <row r="999" spans="2:65" s="1" customFormat="1" ht="29.25">
      <c r="B999" s="32"/>
      <c r="D999" s="148" t="s">
        <v>276</v>
      </c>
      <c r="F999" s="149" t="s">
        <v>1621</v>
      </c>
      <c r="I999" s="146"/>
      <c r="L999" s="32"/>
      <c r="M999" s="147"/>
      <c r="T999" s="53"/>
      <c r="AT999" s="17" t="s">
        <v>276</v>
      </c>
      <c r="AU999" s="17" t="s">
        <v>81</v>
      </c>
    </row>
    <row r="1000" spans="2:65" s="1" customFormat="1" ht="16.5" customHeight="1">
      <c r="B1000" s="32"/>
      <c r="C1000" s="131" t="s">
        <v>1622</v>
      </c>
      <c r="D1000" s="131" t="s">
        <v>165</v>
      </c>
      <c r="E1000" s="132" t="s">
        <v>1623</v>
      </c>
      <c r="F1000" s="133" t="s">
        <v>1624</v>
      </c>
      <c r="G1000" s="134" t="s">
        <v>1569</v>
      </c>
      <c r="H1000" s="135">
        <v>1</v>
      </c>
      <c r="I1000" s="136"/>
      <c r="J1000" s="137">
        <f>ROUND(I1000*H1000,2)</f>
        <v>0</v>
      </c>
      <c r="K1000" s="133" t="s">
        <v>192</v>
      </c>
      <c r="L1000" s="32"/>
      <c r="M1000" s="138" t="s">
        <v>19</v>
      </c>
      <c r="N1000" s="139" t="s">
        <v>43</v>
      </c>
      <c r="P1000" s="140">
        <f>O1000*H1000</f>
        <v>0</v>
      </c>
      <c r="Q1000" s="140">
        <v>0</v>
      </c>
      <c r="R1000" s="140">
        <f>Q1000*H1000</f>
        <v>0</v>
      </c>
      <c r="S1000" s="140">
        <v>0</v>
      </c>
      <c r="T1000" s="141">
        <f>S1000*H1000</f>
        <v>0</v>
      </c>
      <c r="AR1000" s="142" t="s">
        <v>265</v>
      </c>
      <c r="AT1000" s="142" t="s">
        <v>165</v>
      </c>
      <c r="AU1000" s="142" t="s">
        <v>81</v>
      </c>
      <c r="AY1000" s="17" t="s">
        <v>163</v>
      </c>
      <c r="BE1000" s="143">
        <f>IF(N1000="základní",J1000,0)</f>
        <v>0</v>
      </c>
      <c r="BF1000" s="143">
        <f>IF(N1000="snížená",J1000,0)</f>
        <v>0</v>
      </c>
      <c r="BG1000" s="143">
        <f>IF(N1000="zákl. přenesená",J1000,0)</f>
        <v>0</v>
      </c>
      <c r="BH1000" s="143">
        <f>IF(N1000="sníž. přenesená",J1000,0)</f>
        <v>0</v>
      </c>
      <c r="BI1000" s="143">
        <f>IF(N1000="nulová",J1000,0)</f>
        <v>0</v>
      </c>
      <c r="BJ1000" s="17" t="s">
        <v>79</v>
      </c>
      <c r="BK1000" s="143">
        <f>ROUND(I1000*H1000,2)</f>
        <v>0</v>
      </c>
      <c r="BL1000" s="17" t="s">
        <v>265</v>
      </c>
      <c r="BM1000" s="142" t="s">
        <v>1625</v>
      </c>
    </row>
    <row r="1001" spans="2:65" s="1" customFormat="1" ht="29.25">
      <c r="B1001" s="32"/>
      <c r="D1001" s="148" t="s">
        <v>276</v>
      </c>
      <c r="F1001" s="149" t="s">
        <v>1626</v>
      </c>
      <c r="I1001" s="146"/>
      <c r="L1001" s="32"/>
      <c r="M1001" s="147"/>
      <c r="T1001" s="53"/>
      <c r="AT1001" s="17" t="s">
        <v>276</v>
      </c>
      <c r="AU1001" s="17" t="s">
        <v>81</v>
      </c>
    </row>
    <row r="1002" spans="2:65" s="1" customFormat="1" ht="16.5" customHeight="1">
      <c r="B1002" s="32"/>
      <c r="C1002" s="131" t="s">
        <v>1627</v>
      </c>
      <c r="D1002" s="131" t="s">
        <v>165</v>
      </c>
      <c r="E1002" s="132" t="s">
        <v>1628</v>
      </c>
      <c r="F1002" s="133" t="s">
        <v>1629</v>
      </c>
      <c r="G1002" s="134" t="s">
        <v>1569</v>
      </c>
      <c r="H1002" s="135">
        <v>3</v>
      </c>
      <c r="I1002" s="136"/>
      <c r="J1002" s="137">
        <f>ROUND(I1002*H1002,2)</f>
        <v>0</v>
      </c>
      <c r="K1002" s="133" t="s">
        <v>192</v>
      </c>
      <c r="L1002" s="32"/>
      <c r="M1002" s="138" t="s">
        <v>19</v>
      </c>
      <c r="N1002" s="139" t="s">
        <v>43</v>
      </c>
      <c r="P1002" s="140">
        <f>O1002*H1002</f>
        <v>0</v>
      </c>
      <c r="Q1002" s="140">
        <v>0</v>
      </c>
      <c r="R1002" s="140">
        <f>Q1002*H1002</f>
        <v>0</v>
      </c>
      <c r="S1002" s="140">
        <v>0</v>
      </c>
      <c r="T1002" s="141">
        <f>S1002*H1002</f>
        <v>0</v>
      </c>
      <c r="AR1002" s="142" t="s">
        <v>265</v>
      </c>
      <c r="AT1002" s="142" t="s">
        <v>165</v>
      </c>
      <c r="AU1002" s="142" t="s">
        <v>81</v>
      </c>
      <c r="AY1002" s="17" t="s">
        <v>163</v>
      </c>
      <c r="BE1002" s="143">
        <f>IF(N1002="základní",J1002,0)</f>
        <v>0</v>
      </c>
      <c r="BF1002" s="143">
        <f>IF(N1002="snížená",J1002,0)</f>
        <v>0</v>
      </c>
      <c r="BG1002" s="143">
        <f>IF(N1002="zákl. přenesená",J1002,0)</f>
        <v>0</v>
      </c>
      <c r="BH1002" s="143">
        <f>IF(N1002="sníž. přenesená",J1002,0)</f>
        <v>0</v>
      </c>
      <c r="BI1002" s="143">
        <f>IF(N1002="nulová",J1002,0)</f>
        <v>0</v>
      </c>
      <c r="BJ1002" s="17" t="s">
        <v>79</v>
      </c>
      <c r="BK1002" s="143">
        <f>ROUND(I1002*H1002,2)</f>
        <v>0</v>
      </c>
      <c r="BL1002" s="17" t="s">
        <v>265</v>
      </c>
      <c r="BM1002" s="142" t="s">
        <v>1630</v>
      </c>
    </row>
    <row r="1003" spans="2:65" s="1" customFormat="1" ht="29.25">
      <c r="B1003" s="32"/>
      <c r="D1003" s="148" t="s">
        <v>276</v>
      </c>
      <c r="F1003" s="149" t="s">
        <v>1631</v>
      </c>
      <c r="I1003" s="146"/>
      <c r="L1003" s="32"/>
      <c r="M1003" s="147"/>
      <c r="T1003" s="53"/>
      <c r="AT1003" s="17" t="s">
        <v>276</v>
      </c>
      <c r="AU1003" s="17" t="s">
        <v>81</v>
      </c>
    </row>
    <row r="1004" spans="2:65" s="1" customFormat="1" ht="16.5" customHeight="1">
      <c r="B1004" s="32"/>
      <c r="C1004" s="131" t="s">
        <v>1632</v>
      </c>
      <c r="D1004" s="131" t="s">
        <v>165</v>
      </c>
      <c r="E1004" s="132" t="s">
        <v>1633</v>
      </c>
      <c r="F1004" s="133" t="s">
        <v>1634</v>
      </c>
      <c r="G1004" s="134" t="s">
        <v>521</v>
      </c>
      <c r="H1004" s="135">
        <v>2</v>
      </c>
      <c r="I1004" s="136"/>
      <c r="J1004" s="137">
        <f>ROUND(I1004*H1004,2)</f>
        <v>0</v>
      </c>
      <c r="K1004" s="133" t="s">
        <v>192</v>
      </c>
      <c r="L1004" s="32"/>
      <c r="M1004" s="138" t="s">
        <v>19</v>
      </c>
      <c r="N1004" s="139" t="s">
        <v>43</v>
      </c>
      <c r="P1004" s="140">
        <f>O1004*H1004</f>
        <v>0</v>
      </c>
      <c r="Q1004" s="140">
        <v>0</v>
      </c>
      <c r="R1004" s="140">
        <f>Q1004*H1004</f>
        <v>0</v>
      </c>
      <c r="S1004" s="140">
        <v>0</v>
      </c>
      <c r="T1004" s="141">
        <f>S1004*H1004</f>
        <v>0</v>
      </c>
      <c r="AR1004" s="142" t="s">
        <v>265</v>
      </c>
      <c r="AT1004" s="142" t="s">
        <v>165</v>
      </c>
      <c r="AU1004" s="142" t="s">
        <v>81</v>
      </c>
      <c r="AY1004" s="17" t="s">
        <v>163</v>
      </c>
      <c r="BE1004" s="143">
        <f>IF(N1004="základní",J1004,0)</f>
        <v>0</v>
      </c>
      <c r="BF1004" s="143">
        <f>IF(N1004="snížená",J1004,0)</f>
        <v>0</v>
      </c>
      <c r="BG1004" s="143">
        <f>IF(N1004="zákl. přenesená",J1004,0)</f>
        <v>0</v>
      </c>
      <c r="BH1004" s="143">
        <f>IF(N1004="sníž. přenesená",J1004,0)</f>
        <v>0</v>
      </c>
      <c r="BI1004" s="143">
        <f>IF(N1004="nulová",J1004,0)</f>
        <v>0</v>
      </c>
      <c r="BJ1004" s="17" t="s">
        <v>79</v>
      </c>
      <c r="BK1004" s="143">
        <f>ROUND(I1004*H1004,2)</f>
        <v>0</v>
      </c>
      <c r="BL1004" s="17" t="s">
        <v>265</v>
      </c>
      <c r="BM1004" s="142" t="s">
        <v>1635</v>
      </c>
    </row>
    <row r="1005" spans="2:65" s="1" customFormat="1" ht="29.25">
      <c r="B1005" s="32"/>
      <c r="D1005" s="148" t="s">
        <v>276</v>
      </c>
      <c r="F1005" s="149" t="s">
        <v>1636</v>
      </c>
      <c r="I1005" s="146"/>
      <c r="L1005" s="32"/>
      <c r="M1005" s="147"/>
      <c r="T1005" s="53"/>
      <c r="AT1005" s="17" t="s">
        <v>276</v>
      </c>
      <c r="AU1005" s="17" t="s">
        <v>81</v>
      </c>
    </row>
    <row r="1006" spans="2:65" s="1" customFormat="1" ht="21.75" customHeight="1">
      <c r="B1006" s="32"/>
      <c r="C1006" s="131" t="s">
        <v>1637</v>
      </c>
      <c r="D1006" s="131" t="s">
        <v>165</v>
      </c>
      <c r="E1006" s="132" t="s">
        <v>1638</v>
      </c>
      <c r="F1006" s="133" t="s">
        <v>1639</v>
      </c>
      <c r="G1006" s="134" t="s">
        <v>521</v>
      </c>
      <c r="H1006" s="135">
        <v>1</v>
      </c>
      <c r="I1006" s="136"/>
      <c r="J1006" s="137">
        <f t="shared" ref="J1006:J1016" si="10">ROUND(I1006*H1006,2)</f>
        <v>0</v>
      </c>
      <c r="K1006" s="133" t="s">
        <v>192</v>
      </c>
      <c r="L1006" s="32"/>
      <c r="M1006" s="138" t="s">
        <v>19</v>
      </c>
      <c r="N1006" s="139" t="s">
        <v>43</v>
      </c>
      <c r="P1006" s="140">
        <f t="shared" ref="P1006:P1016" si="11">O1006*H1006</f>
        <v>0</v>
      </c>
      <c r="Q1006" s="140">
        <v>0</v>
      </c>
      <c r="R1006" s="140">
        <f t="shared" ref="R1006:R1016" si="12">Q1006*H1006</f>
        <v>0</v>
      </c>
      <c r="S1006" s="140">
        <v>0</v>
      </c>
      <c r="T1006" s="141">
        <f t="shared" ref="T1006:T1016" si="13">S1006*H1006</f>
        <v>0</v>
      </c>
      <c r="AR1006" s="142" t="s">
        <v>265</v>
      </c>
      <c r="AT1006" s="142" t="s">
        <v>165</v>
      </c>
      <c r="AU1006" s="142" t="s">
        <v>81</v>
      </c>
      <c r="AY1006" s="17" t="s">
        <v>163</v>
      </c>
      <c r="BE1006" s="143">
        <f t="shared" ref="BE1006:BE1016" si="14">IF(N1006="základní",J1006,0)</f>
        <v>0</v>
      </c>
      <c r="BF1006" s="143">
        <f t="shared" ref="BF1006:BF1016" si="15">IF(N1006="snížená",J1006,0)</f>
        <v>0</v>
      </c>
      <c r="BG1006" s="143">
        <f t="shared" ref="BG1006:BG1016" si="16">IF(N1006="zákl. přenesená",J1006,0)</f>
        <v>0</v>
      </c>
      <c r="BH1006" s="143">
        <f t="shared" ref="BH1006:BH1016" si="17">IF(N1006="sníž. přenesená",J1006,0)</f>
        <v>0</v>
      </c>
      <c r="BI1006" s="143">
        <f t="shared" ref="BI1006:BI1016" si="18">IF(N1006="nulová",J1006,0)</f>
        <v>0</v>
      </c>
      <c r="BJ1006" s="17" t="s">
        <v>79</v>
      </c>
      <c r="BK1006" s="143">
        <f t="shared" ref="BK1006:BK1016" si="19">ROUND(I1006*H1006,2)</f>
        <v>0</v>
      </c>
      <c r="BL1006" s="17" t="s">
        <v>265</v>
      </c>
      <c r="BM1006" s="142" t="s">
        <v>1640</v>
      </c>
    </row>
    <row r="1007" spans="2:65" s="1" customFormat="1" ht="21.75" customHeight="1">
      <c r="B1007" s="32"/>
      <c r="C1007" s="131" t="s">
        <v>1641</v>
      </c>
      <c r="D1007" s="131" t="s">
        <v>165</v>
      </c>
      <c r="E1007" s="132" t="s">
        <v>1642</v>
      </c>
      <c r="F1007" s="133" t="s">
        <v>1643</v>
      </c>
      <c r="G1007" s="134" t="s">
        <v>521</v>
      </c>
      <c r="H1007" s="135">
        <v>2</v>
      </c>
      <c r="I1007" s="136"/>
      <c r="J1007" s="137">
        <f t="shared" si="10"/>
        <v>0</v>
      </c>
      <c r="K1007" s="133" t="s">
        <v>192</v>
      </c>
      <c r="L1007" s="32"/>
      <c r="M1007" s="138" t="s">
        <v>19</v>
      </c>
      <c r="N1007" s="139" t="s">
        <v>43</v>
      </c>
      <c r="P1007" s="140">
        <f t="shared" si="11"/>
        <v>0</v>
      </c>
      <c r="Q1007" s="140">
        <v>0</v>
      </c>
      <c r="R1007" s="140">
        <f t="shared" si="12"/>
        <v>0</v>
      </c>
      <c r="S1007" s="140">
        <v>0</v>
      </c>
      <c r="T1007" s="141">
        <f t="shared" si="13"/>
        <v>0</v>
      </c>
      <c r="AR1007" s="142" t="s">
        <v>265</v>
      </c>
      <c r="AT1007" s="142" t="s">
        <v>165</v>
      </c>
      <c r="AU1007" s="142" t="s">
        <v>81</v>
      </c>
      <c r="AY1007" s="17" t="s">
        <v>163</v>
      </c>
      <c r="BE1007" s="143">
        <f t="shared" si="14"/>
        <v>0</v>
      </c>
      <c r="BF1007" s="143">
        <f t="shared" si="15"/>
        <v>0</v>
      </c>
      <c r="BG1007" s="143">
        <f t="shared" si="16"/>
        <v>0</v>
      </c>
      <c r="BH1007" s="143">
        <f t="shared" si="17"/>
        <v>0</v>
      </c>
      <c r="BI1007" s="143">
        <f t="shared" si="18"/>
        <v>0</v>
      </c>
      <c r="BJ1007" s="17" t="s">
        <v>79</v>
      </c>
      <c r="BK1007" s="143">
        <f t="shared" si="19"/>
        <v>0</v>
      </c>
      <c r="BL1007" s="17" t="s">
        <v>265</v>
      </c>
      <c r="BM1007" s="142" t="s">
        <v>1644</v>
      </c>
    </row>
    <row r="1008" spans="2:65" s="1" customFormat="1" ht="21.75" customHeight="1">
      <c r="B1008" s="32"/>
      <c r="C1008" s="131" t="s">
        <v>1645</v>
      </c>
      <c r="D1008" s="131" t="s">
        <v>165</v>
      </c>
      <c r="E1008" s="132" t="s">
        <v>1646</v>
      </c>
      <c r="F1008" s="133" t="s">
        <v>1647</v>
      </c>
      <c r="G1008" s="134" t="s">
        <v>521</v>
      </c>
      <c r="H1008" s="135">
        <v>1</v>
      </c>
      <c r="I1008" s="136"/>
      <c r="J1008" s="137">
        <f t="shared" si="10"/>
        <v>0</v>
      </c>
      <c r="K1008" s="133" t="s">
        <v>192</v>
      </c>
      <c r="L1008" s="32"/>
      <c r="M1008" s="138" t="s">
        <v>19</v>
      </c>
      <c r="N1008" s="139" t="s">
        <v>43</v>
      </c>
      <c r="P1008" s="140">
        <f t="shared" si="11"/>
        <v>0</v>
      </c>
      <c r="Q1008" s="140">
        <v>0</v>
      </c>
      <c r="R1008" s="140">
        <f t="shared" si="12"/>
        <v>0</v>
      </c>
      <c r="S1008" s="140">
        <v>0</v>
      </c>
      <c r="T1008" s="141">
        <f t="shared" si="13"/>
        <v>0</v>
      </c>
      <c r="AR1008" s="142" t="s">
        <v>265</v>
      </c>
      <c r="AT1008" s="142" t="s">
        <v>165</v>
      </c>
      <c r="AU1008" s="142" t="s">
        <v>81</v>
      </c>
      <c r="AY1008" s="17" t="s">
        <v>163</v>
      </c>
      <c r="BE1008" s="143">
        <f t="shared" si="14"/>
        <v>0</v>
      </c>
      <c r="BF1008" s="143">
        <f t="shared" si="15"/>
        <v>0</v>
      </c>
      <c r="BG1008" s="143">
        <f t="shared" si="16"/>
        <v>0</v>
      </c>
      <c r="BH1008" s="143">
        <f t="shared" si="17"/>
        <v>0</v>
      </c>
      <c r="BI1008" s="143">
        <f t="shared" si="18"/>
        <v>0</v>
      </c>
      <c r="BJ1008" s="17" t="s">
        <v>79</v>
      </c>
      <c r="BK1008" s="143">
        <f t="shared" si="19"/>
        <v>0</v>
      </c>
      <c r="BL1008" s="17" t="s">
        <v>265</v>
      </c>
      <c r="BM1008" s="142" t="s">
        <v>1648</v>
      </c>
    </row>
    <row r="1009" spans="2:65" s="1" customFormat="1" ht="21.75" customHeight="1">
      <c r="B1009" s="32"/>
      <c r="C1009" s="131" t="s">
        <v>1649</v>
      </c>
      <c r="D1009" s="131" t="s">
        <v>165</v>
      </c>
      <c r="E1009" s="132" t="s">
        <v>1650</v>
      </c>
      <c r="F1009" s="133" t="s">
        <v>1651</v>
      </c>
      <c r="G1009" s="134" t="s">
        <v>521</v>
      </c>
      <c r="H1009" s="135">
        <v>1</v>
      </c>
      <c r="I1009" s="136"/>
      <c r="J1009" s="137">
        <f t="shared" si="10"/>
        <v>0</v>
      </c>
      <c r="K1009" s="133" t="s">
        <v>192</v>
      </c>
      <c r="L1009" s="32"/>
      <c r="M1009" s="138" t="s">
        <v>19</v>
      </c>
      <c r="N1009" s="139" t="s">
        <v>43</v>
      </c>
      <c r="P1009" s="140">
        <f t="shared" si="11"/>
        <v>0</v>
      </c>
      <c r="Q1009" s="140">
        <v>0</v>
      </c>
      <c r="R1009" s="140">
        <f t="shared" si="12"/>
        <v>0</v>
      </c>
      <c r="S1009" s="140">
        <v>0</v>
      </c>
      <c r="T1009" s="141">
        <f t="shared" si="13"/>
        <v>0</v>
      </c>
      <c r="AR1009" s="142" t="s">
        <v>265</v>
      </c>
      <c r="AT1009" s="142" t="s">
        <v>165</v>
      </c>
      <c r="AU1009" s="142" t="s">
        <v>81</v>
      </c>
      <c r="AY1009" s="17" t="s">
        <v>163</v>
      </c>
      <c r="BE1009" s="143">
        <f t="shared" si="14"/>
        <v>0</v>
      </c>
      <c r="BF1009" s="143">
        <f t="shared" si="15"/>
        <v>0</v>
      </c>
      <c r="BG1009" s="143">
        <f t="shared" si="16"/>
        <v>0</v>
      </c>
      <c r="BH1009" s="143">
        <f t="shared" si="17"/>
        <v>0</v>
      </c>
      <c r="BI1009" s="143">
        <f t="shared" si="18"/>
        <v>0</v>
      </c>
      <c r="BJ1009" s="17" t="s">
        <v>79</v>
      </c>
      <c r="BK1009" s="143">
        <f t="shared" si="19"/>
        <v>0</v>
      </c>
      <c r="BL1009" s="17" t="s">
        <v>265</v>
      </c>
      <c r="BM1009" s="142" t="s">
        <v>1652</v>
      </c>
    </row>
    <row r="1010" spans="2:65" s="1" customFormat="1" ht="21.75" customHeight="1">
      <c r="B1010" s="32"/>
      <c r="C1010" s="131" t="s">
        <v>1653</v>
      </c>
      <c r="D1010" s="131" t="s">
        <v>165</v>
      </c>
      <c r="E1010" s="132" t="s">
        <v>1654</v>
      </c>
      <c r="F1010" s="133" t="s">
        <v>1655</v>
      </c>
      <c r="G1010" s="134" t="s">
        <v>521</v>
      </c>
      <c r="H1010" s="135">
        <v>7</v>
      </c>
      <c r="I1010" s="136"/>
      <c r="J1010" s="137">
        <f t="shared" si="10"/>
        <v>0</v>
      </c>
      <c r="K1010" s="133" t="s">
        <v>192</v>
      </c>
      <c r="L1010" s="32"/>
      <c r="M1010" s="138" t="s">
        <v>19</v>
      </c>
      <c r="N1010" s="139" t="s">
        <v>43</v>
      </c>
      <c r="P1010" s="140">
        <f t="shared" si="11"/>
        <v>0</v>
      </c>
      <c r="Q1010" s="140">
        <v>0</v>
      </c>
      <c r="R1010" s="140">
        <f t="shared" si="12"/>
        <v>0</v>
      </c>
      <c r="S1010" s="140">
        <v>0</v>
      </c>
      <c r="T1010" s="141">
        <f t="shared" si="13"/>
        <v>0</v>
      </c>
      <c r="AR1010" s="142" t="s">
        <v>265</v>
      </c>
      <c r="AT1010" s="142" t="s">
        <v>165</v>
      </c>
      <c r="AU1010" s="142" t="s">
        <v>81</v>
      </c>
      <c r="AY1010" s="17" t="s">
        <v>163</v>
      </c>
      <c r="BE1010" s="143">
        <f t="shared" si="14"/>
        <v>0</v>
      </c>
      <c r="BF1010" s="143">
        <f t="shared" si="15"/>
        <v>0</v>
      </c>
      <c r="BG1010" s="143">
        <f t="shared" si="16"/>
        <v>0</v>
      </c>
      <c r="BH1010" s="143">
        <f t="shared" si="17"/>
        <v>0</v>
      </c>
      <c r="BI1010" s="143">
        <f t="shared" si="18"/>
        <v>0</v>
      </c>
      <c r="BJ1010" s="17" t="s">
        <v>79</v>
      </c>
      <c r="BK1010" s="143">
        <f t="shared" si="19"/>
        <v>0</v>
      </c>
      <c r="BL1010" s="17" t="s">
        <v>265</v>
      </c>
      <c r="BM1010" s="142" t="s">
        <v>1656</v>
      </c>
    </row>
    <row r="1011" spans="2:65" s="1" customFormat="1" ht="21.75" customHeight="1">
      <c r="B1011" s="32"/>
      <c r="C1011" s="131" t="s">
        <v>1657</v>
      </c>
      <c r="D1011" s="131" t="s">
        <v>165</v>
      </c>
      <c r="E1011" s="132" t="s">
        <v>1658</v>
      </c>
      <c r="F1011" s="133" t="s">
        <v>1659</v>
      </c>
      <c r="G1011" s="134" t="s">
        <v>521</v>
      </c>
      <c r="H1011" s="135">
        <v>1</v>
      </c>
      <c r="I1011" s="136"/>
      <c r="J1011" s="137">
        <f t="shared" si="10"/>
        <v>0</v>
      </c>
      <c r="K1011" s="133" t="s">
        <v>192</v>
      </c>
      <c r="L1011" s="32"/>
      <c r="M1011" s="138" t="s">
        <v>19</v>
      </c>
      <c r="N1011" s="139" t="s">
        <v>43</v>
      </c>
      <c r="P1011" s="140">
        <f t="shared" si="11"/>
        <v>0</v>
      </c>
      <c r="Q1011" s="140">
        <v>0</v>
      </c>
      <c r="R1011" s="140">
        <f t="shared" si="12"/>
        <v>0</v>
      </c>
      <c r="S1011" s="140">
        <v>0</v>
      </c>
      <c r="T1011" s="141">
        <f t="shared" si="13"/>
        <v>0</v>
      </c>
      <c r="AR1011" s="142" t="s">
        <v>265</v>
      </c>
      <c r="AT1011" s="142" t="s">
        <v>165</v>
      </c>
      <c r="AU1011" s="142" t="s">
        <v>81</v>
      </c>
      <c r="AY1011" s="17" t="s">
        <v>163</v>
      </c>
      <c r="BE1011" s="143">
        <f t="shared" si="14"/>
        <v>0</v>
      </c>
      <c r="BF1011" s="143">
        <f t="shared" si="15"/>
        <v>0</v>
      </c>
      <c r="BG1011" s="143">
        <f t="shared" si="16"/>
        <v>0</v>
      </c>
      <c r="BH1011" s="143">
        <f t="shared" si="17"/>
        <v>0</v>
      </c>
      <c r="BI1011" s="143">
        <f t="shared" si="18"/>
        <v>0</v>
      </c>
      <c r="BJ1011" s="17" t="s">
        <v>79</v>
      </c>
      <c r="BK1011" s="143">
        <f t="shared" si="19"/>
        <v>0</v>
      </c>
      <c r="BL1011" s="17" t="s">
        <v>265</v>
      </c>
      <c r="BM1011" s="142" t="s">
        <v>1660</v>
      </c>
    </row>
    <row r="1012" spans="2:65" s="1" customFormat="1" ht="21.75" customHeight="1">
      <c r="B1012" s="32"/>
      <c r="C1012" s="131" t="s">
        <v>1661</v>
      </c>
      <c r="D1012" s="131" t="s">
        <v>165</v>
      </c>
      <c r="E1012" s="132" t="s">
        <v>1662</v>
      </c>
      <c r="F1012" s="133" t="s">
        <v>1663</v>
      </c>
      <c r="G1012" s="134" t="s">
        <v>521</v>
      </c>
      <c r="H1012" s="135">
        <v>1</v>
      </c>
      <c r="I1012" s="136"/>
      <c r="J1012" s="137">
        <f t="shared" si="10"/>
        <v>0</v>
      </c>
      <c r="K1012" s="133" t="s">
        <v>192</v>
      </c>
      <c r="L1012" s="32"/>
      <c r="M1012" s="138" t="s">
        <v>19</v>
      </c>
      <c r="N1012" s="139" t="s">
        <v>43</v>
      </c>
      <c r="P1012" s="140">
        <f t="shared" si="11"/>
        <v>0</v>
      </c>
      <c r="Q1012" s="140">
        <v>0</v>
      </c>
      <c r="R1012" s="140">
        <f t="shared" si="12"/>
        <v>0</v>
      </c>
      <c r="S1012" s="140">
        <v>0</v>
      </c>
      <c r="T1012" s="141">
        <f t="shared" si="13"/>
        <v>0</v>
      </c>
      <c r="AR1012" s="142" t="s">
        <v>265</v>
      </c>
      <c r="AT1012" s="142" t="s">
        <v>165</v>
      </c>
      <c r="AU1012" s="142" t="s">
        <v>81</v>
      </c>
      <c r="AY1012" s="17" t="s">
        <v>163</v>
      </c>
      <c r="BE1012" s="143">
        <f t="shared" si="14"/>
        <v>0</v>
      </c>
      <c r="BF1012" s="143">
        <f t="shared" si="15"/>
        <v>0</v>
      </c>
      <c r="BG1012" s="143">
        <f t="shared" si="16"/>
        <v>0</v>
      </c>
      <c r="BH1012" s="143">
        <f t="shared" si="17"/>
        <v>0</v>
      </c>
      <c r="BI1012" s="143">
        <f t="shared" si="18"/>
        <v>0</v>
      </c>
      <c r="BJ1012" s="17" t="s">
        <v>79</v>
      </c>
      <c r="BK1012" s="143">
        <f t="shared" si="19"/>
        <v>0</v>
      </c>
      <c r="BL1012" s="17" t="s">
        <v>265</v>
      </c>
      <c r="BM1012" s="142" t="s">
        <v>1664</v>
      </c>
    </row>
    <row r="1013" spans="2:65" s="1" customFormat="1" ht="21.75" customHeight="1">
      <c r="B1013" s="32"/>
      <c r="C1013" s="131" t="s">
        <v>1665</v>
      </c>
      <c r="D1013" s="131" t="s">
        <v>165</v>
      </c>
      <c r="E1013" s="132" t="s">
        <v>1666</v>
      </c>
      <c r="F1013" s="133" t="s">
        <v>1667</v>
      </c>
      <c r="G1013" s="134" t="s">
        <v>521</v>
      </c>
      <c r="H1013" s="135">
        <v>1</v>
      </c>
      <c r="I1013" s="136"/>
      <c r="J1013" s="137">
        <f t="shared" si="10"/>
        <v>0</v>
      </c>
      <c r="K1013" s="133" t="s">
        <v>192</v>
      </c>
      <c r="L1013" s="32"/>
      <c r="M1013" s="138" t="s">
        <v>19</v>
      </c>
      <c r="N1013" s="139" t="s">
        <v>43</v>
      </c>
      <c r="P1013" s="140">
        <f t="shared" si="11"/>
        <v>0</v>
      </c>
      <c r="Q1013" s="140">
        <v>0</v>
      </c>
      <c r="R1013" s="140">
        <f t="shared" si="12"/>
        <v>0</v>
      </c>
      <c r="S1013" s="140">
        <v>0</v>
      </c>
      <c r="T1013" s="141">
        <f t="shared" si="13"/>
        <v>0</v>
      </c>
      <c r="AR1013" s="142" t="s">
        <v>265</v>
      </c>
      <c r="AT1013" s="142" t="s">
        <v>165</v>
      </c>
      <c r="AU1013" s="142" t="s">
        <v>81</v>
      </c>
      <c r="AY1013" s="17" t="s">
        <v>163</v>
      </c>
      <c r="BE1013" s="143">
        <f t="shared" si="14"/>
        <v>0</v>
      </c>
      <c r="BF1013" s="143">
        <f t="shared" si="15"/>
        <v>0</v>
      </c>
      <c r="BG1013" s="143">
        <f t="shared" si="16"/>
        <v>0</v>
      </c>
      <c r="BH1013" s="143">
        <f t="shared" si="17"/>
        <v>0</v>
      </c>
      <c r="BI1013" s="143">
        <f t="shared" si="18"/>
        <v>0</v>
      </c>
      <c r="BJ1013" s="17" t="s">
        <v>79</v>
      </c>
      <c r="BK1013" s="143">
        <f t="shared" si="19"/>
        <v>0</v>
      </c>
      <c r="BL1013" s="17" t="s">
        <v>265</v>
      </c>
      <c r="BM1013" s="142" t="s">
        <v>1668</v>
      </c>
    </row>
    <row r="1014" spans="2:65" s="1" customFormat="1" ht="21.75" customHeight="1">
      <c r="B1014" s="32"/>
      <c r="C1014" s="131" t="s">
        <v>1669</v>
      </c>
      <c r="D1014" s="131" t="s">
        <v>165</v>
      </c>
      <c r="E1014" s="132" t="s">
        <v>1670</v>
      </c>
      <c r="F1014" s="133" t="s">
        <v>1671</v>
      </c>
      <c r="G1014" s="134" t="s">
        <v>521</v>
      </c>
      <c r="H1014" s="135">
        <v>1</v>
      </c>
      <c r="I1014" s="136"/>
      <c r="J1014" s="137">
        <f t="shared" si="10"/>
        <v>0</v>
      </c>
      <c r="K1014" s="133" t="s">
        <v>192</v>
      </c>
      <c r="L1014" s="32"/>
      <c r="M1014" s="138" t="s">
        <v>19</v>
      </c>
      <c r="N1014" s="139" t="s">
        <v>43</v>
      </c>
      <c r="P1014" s="140">
        <f t="shared" si="11"/>
        <v>0</v>
      </c>
      <c r="Q1014" s="140">
        <v>0</v>
      </c>
      <c r="R1014" s="140">
        <f t="shared" si="12"/>
        <v>0</v>
      </c>
      <c r="S1014" s="140">
        <v>0</v>
      </c>
      <c r="T1014" s="141">
        <f t="shared" si="13"/>
        <v>0</v>
      </c>
      <c r="AR1014" s="142" t="s">
        <v>265</v>
      </c>
      <c r="AT1014" s="142" t="s">
        <v>165</v>
      </c>
      <c r="AU1014" s="142" t="s">
        <v>81</v>
      </c>
      <c r="AY1014" s="17" t="s">
        <v>163</v>
      </c>
      <c r="BE1014" s="143">
        <f t="shared" si="14"/>
        <v>0</v>
      </c>
      <c r="BF1014" s="143">
        <f t="shared" si="15"/>
        <v>0</v>
      </c>
      <c r="BG1014" s="143">
        <f t="shared" si="16"/>
        <v>0</v>
      </c>
      <c r="BH1014" s="143">
        <f t="shared" si="17"/>
        <v>0</v>
      </c>
      <c r="BI1014" s="143">
        <f t="shared" si="18"/>
        <v>0</v>
      </c>
      <c r="BJ1014" s="17" t="s">
        <v>79</v>
      </c>
      <c r="BK1014" s="143">
        <f t="shared" si="19"/>
        <v>0</v>
      </c>
      <c r="BL1014" s="17" t="s">
        <v>265</v>
      </c>
      <c r="BM1014" s="142" t="s">
        <v>1672</v>
      </c>
    </row>
    <row r="1015" spans="2:65" s="1" customFormat="1" ht="21.75" customHeight="1">
      <c r="B1015" s="32"/>
      <c r="C1015" s="131" t="s">
        <v>1673</v>
      </c>
      <c r="D1015" s="131" t="s">
        <v>165</v>
      </c>
      <c r="E1015" s="132" t="s">
        <v>1674</v>
      </c>
      <c r="F1015" s="133" t="s">
        <v>1675</v>
      </c>
      <c r="G1015" s="134" t="s">
        <v>521</v>
      </c>
      <c r="H1015" s="135">
        <v>1</v>
      </c>
      <c r="I1015" s="136"/>
      <c r="J1015" s="137">
        <f t="shared" si="10"/>
        <v>0</v>
      </c>
      <c r="K1015" s="133" t="s">
        <v>192</v>
      </c>
      <c r="L1015" s="32"/>
      <c r="M1015" s="138" t="s">
        <v>19</v>
      </c>
      <c r="N1015" s="139" t="s">
        <v>43</v>
      </c>
      <c r="P1015" s="140">
        <f t="shared" si="11"/>
        <v>0</v>
      </c>
      <c r="Q1015" s="140">
        <v>0</v>
      </c>
      <c r="R1015" s="140">
        <f t="shared" si="12"/>
        <v>0</v>
      </c>
      <c r="S1015" s="140">
        <v>0</v>
      </c>
      <c r="T1015" s="141">
        <f t="shared" si="13"/>
        <v>0</v>
      </c>
      <c r="AR1015" s="142" t="s">
        <v>265</v>
      </c>
      <c r="AT1015" s="142" t="s">
        <v>165</v>
      </c>
      <c r="AU1015" s="142" t="s">
        <v>81</v>
      </c>
      <c r="AY1015" s="17" t="s">
        <v>163</v>
      </c>
      <c r="BE1015" s="143">
        <f t="shared" si="14"/>
        <v>0</v>
      </c>
      <c r="BF1015" s="143">
        <f t="shared" si="15"/>
        <v>0</v>
      </c>
      <c r="BG1015" s="143">
        <f t="shared" si="16"/>
        <v>0</v>
      </c>
      <c r="BH1015" s="143">
        <f t="shared" si="17"/>
        <v>0</v>
      </c>
      <c r="BI1015" s="143">
        <f t="shared" si="18"/>
        <v>0</v>
      </c>
      <c r="BJ1015" s="17" t="s">
        <v>79</v>
      </c>
      <c r="BK1015" s="143">
        <f t="shared" si="19"/>
        <v>0</v>
      </c>
      <c r="BL1015" s="17" t="s">
        <v>265</v>
      </c>
      <c r="BM1015" s="142" t="s">
        <v>1676</v>
      </c>
    </row>
    <row r="1016" spans="2:65" s="1" customFormat="1" ht="21.75" customHeight="1">
      <c r="B1016" s="32"/>
      <c r="C1016" s="131" t="s">
        <v>1677</v>
      </c>
      <c r="D1016" s="131" t="s">
        <v>165</v>
      </c>
      <c r="E1016" s="132" t="s">
        <v>1678</v>
      </c>
      <c r="F1016" s="133" t="s">
        <v>1679</v>
      </c>
      <c r="G1016" s="134" t="s">
        <v>521</v>
      </c>
      <c r="H1016" s="135">
        <v>7</v>
      </c>
      <c r="I1016" s="136"/>
      <c r="J1016" s="137">
        <f t="shared" si="10"/>
        <v>0</v>
      </c>
      <c r="K1016" s="133" t="s">
        <v>192</v>
      </c>
      <c r="L1016" s="32"/>
      <c r="M1016" s="138" t="s">
        <v>19</v>
      </c>
      <c r="N1016" s="139" t="s">
        <v>43</v>
      </c>
      <c r="P1016" s="140">
        <f t="shared" si="11"/>
        <v>0</v>
      </c>
      <c r="Q1016" s="140">
        <v>0</v>
      </c>
      <c r="R1016" s="140">
        <f t="shared" si="12"/>
        <v>0</v>
      </c>
      <c r="S1016" s="140">
        <v>0</v>
      </c>
      <c r="T1016" s="141">
        <f t="shared" si="13"/>
        <v>0</v>
      </c>
      <c r="AR1016" s="142" t="s">
        <v>265</v>
      </c>
      <c r="AT1016" s="142" t="s">
        <v>165</v>
      </c>
      <c r="AU1016" s="142" t="s">
        <v>81</v>
      </c>
      <c r="AY1016" s="17" t="s">
        <v>163</v>
      </c>
      <c r="BE1016" s="143">
        <f t="shared" si="14"/>
        <v>0</v>
      </c>
      <c r="BF1016" s="143">
        <f t="shared" si="15"/>
        <v>0</v>
      </c>
      <c r="BG1016" s="143">
        <f t="shared" si="16"/>
        <v>0</v>
      </c>
      <c r="BH1016" s="143">
        <f t="shared" si="17"/>
        <v>0</v>
      </c>
      <c r="BI1016" s="143">
        <f t="shared" si="18"/>
        <v>0</v>
      </c>
      <c r="BJ1016" s="17" t="s">
        <v>79</v>
      </c>
      <c r="BK1016" s="143">
        <f t="shared" si="19"/>
        <v>0</v>
      </c>
      <c r="BL1016" s="17" t="s">
        <v>265</v>
      </c>
      <c r="BM1016" s="142" t="s">
        <v>1680</v>
      </c>
    </row>
    <row r="1017" spans="2:65" s="11" customFormat="1" ht="22.9" customHeight="1">
      <c r="B1017" s="119"/>
      <c r="D1017" s="120" t="s">
        <v>71</v>
      </c>
      <c r="E1017" s="129" t="s">
        <v>1681</v>
      </c>
      <c r="F1017" s="129" t="s">
        <v>1682</v>
      </c>
      <c r="I1017" s="122"/>
      <c r="J1017" s="130">
        <f>BK1017</f>
        <v>0</v>
      </c>
      <c r="L1017" s="119"/>
      <c r="M1017" s="124"/>
      <c r="P1017" s="125">
        <f>SUM(P1018:P1055)</f>
        <v>0</v>
      </c>
      <c r="R1017" s="125">
        <f>SUM(R1018:R1055)</f>
        <v>23.588379279999995</v>
      </c>
      <c r="T1017" s="126">
        <f>SUM(T1018:T1055)</f>
        <v>0</v>
      </c>
      <c r="AR1017" s="120" t="s">
        <v>81</v>
      </c>
      <c r="AT1017" s="127" t="s">
        <v>71</v>
      </c>
      <c r="AU1017" s="127" t="s">
        <v>79</v>
      </c>
      <c r="AY1017" s="120" t="s">
        <v>163</v>
      </c>
      <c r="BK1017" s="128">
        <f>SUM(BK1018:BK1055)</f>
        <v>0</v>
      </c>
    </row>
    <row r="1018" spans="2:65" s="1" customFormat="1" ht="33" customHeight="1">
      <c r="B1018" s="32"/>
      <c r="C1018" s="131" t="s">
        <v>1683</v>
      </c>
      <c r="D1018" s="131" t="s">
        <v>165</v>
      </c>
      <c r="E1018" s="132" t="s">
        <v>1684</v>
      </c>
      <c r="F1018" s="133" t="s">
        <v>1685</v>
      </c>
      <c r="G1018" s="134" t="s">
        <v>260</v>
      </c>
      <c r="H1018" s="135">
        <v>3382.2</v>
      </c>
      <c r="I1018" s="136"/>
      <c r="J1018" s="137">
        <f>ROUND(I1018*H1018,2)</f>
        <v>0</v>
      </c>
      <c r="K1018" s="133" t="s">
        <v>169</v>
      </c>
      <c r="L1018" s="32"/>
      <c r="M1018" s="138" t="s">
        <v>19</v>
      </c>
      <c r="N1018" s="139" t="s">
        <v>43</v>
      </c>
      <c r="P1018" s="140">
        <f>O1018*H1018</f>
        <v>0</v>
      </c>
      <c r="Q1018" s="140">
        <v>0</v>
      </c>
      <c r="R1018" s="140">
        <f>Q1018*H1018</f>
        <v>0</v>
      </c>
      <c r="S1018" s="140">
        <v>0</v>
      </c>
      <c r="T1018" s="141">
        <f>S1018*H1018</f>
        <v>0</v>
      </c>
      <c r="AR1018" s="142" t="s">
        <v>265</v>
      </c>
      <c r="AT1018" s="142" t="s">
        <v>165</v>
      </c>
      <c r="AU1018" s="142" t="s">
        <v>81</v>
      </c>
      <c r="AY1018" s="17" t="s">
        <v>163</v>
      </c>
      <c r="BE1018" s="143">
        <f>IF(N1018="základní",J1018,0)</f>
        <v>0</v>
      </c>
      <c r="BF1018" s="143">
        <f>IF(N1018="snížená",J1018,0)</f>
        <v>0</v>
      </c>
      <c r="BG1018" s="143">
        <f>IF(N1018="zákl. přenesená",J1018,0)</f>
        <v>0</v>
      </c>
      <c r="BH1018" s="143">
        <f>IF(N1018="sníž. přenesená",J1018,0)</f>
        <v>0</v>
      </c>
      <c r="BI1018" s="143">
        <f>IF(N1018="nulová",J1018,0)</f>
        <v>0</v>
      </c>
      <c r="BJ1018" s="17" t="s">
        <v>79</v>
      </c>
      <c r="BK1018" s="143">
        <f>ROUND(I1018*H1018,2)</f>
        <v>0</v>
      </c>
      <c r="BL1018" s="17" t="s">
        <v>265</v>
      </c>
      <c r="BM1018" s="142" t="s">
        <v>1686</v>
      </c>
    </row>
    <row r="1019" spans="2:65" s="1" customFormat="1" ht="11.25">
      <c r="B1019" s="32"/>
      <c r="D1019" s="144" t="s">
        <v>172</v>
      </c>
      <c r="F1019" s="145" t="s">
        <v>1687</v>
      </c>
      <c r="I1019" s="146"/>
      <c r="L1019" s="32"/>
      <c r="M1019" s="147"/>
      <c r="T1019" s="53"/>
      <c r="AT1019" s="17" t="s">
        <v>172</v>
      </c>
      <c r="AU1019" s="17" t="s">
        <v>81</v>
      </c>
    </row>
    <row r="1020" spans="2:65" s="1" customFormat="1" ht="48.75">
      <c r="B1020" s="32"/>
      <c r="D1020" s="148" t="s">
        <v>174</v>
      </c>
      <c r="F1020" s="149" t="s">
        <v>1688</v>
      </c>
      <c r="I1020" s="146"/>
      <c r="L1020" s="32"/>
      <c r="M1020" s="147"/>
      <c r="T1020" s="53"/>
      <c r="AT1020" s="17" t="s">
        <v>174</v>
      </c>
      <c r="AU1020" s="17" t="s">
        <v>81</v>
      </c>
    </row>
    <row r="1021" spans="2:65" s="12" customFormat="1" ht="11.25">
      <c r="B1021" s="150"/>
      <c r="D1021" s="148" t="s">
        <v>188</v>
      </c>
      <c r="E1021" s="151" t="s">
        <v>19</v>
      </c>
      <c r="F1021" s="152" t="s">
        <v>1689</v>
      </c>
      <c r="H1021" s="153">
        <v>3382.2</v>
      </c>
      <c r="I1021" s="154"/>
      <c r="L1021" s="150"/>
      <c r="M1021" s="155"/>
      <c r="T1021" s="156"/>
      <c r="AT1021" s="151" t="s">
        <v>188</v>
      </c>
      <c r="AU1021" s="151" t="s">
        <v>81</v>
      </c>
      <c r="AV1021" s="12" t="s">
        <v>81</v>
      </c>
      <c r="AW1021" s="12" t="s">
        <v>34</v>
      </c>
      <c r="AX1021" s="12" t="s">
        <v>79</v>
      </c>
      <c r="AY1021" s="151" t="s">
        <v>163</v>
      </c>
    </row>
    <row r="1022" spans="2:65" s="1" customFormat="1" ht="16.5" customHeight="1">
      <c r="B1022" s="32"/>
      <c r="C1022" s="164" t="s">
        <v>1690</v>
      </c>
      <c r="D1022" s="164" t="s">
        <v>271</v>
      </c>
      <c r="E1022" s="165" t="s">
        <v>1691</v>
      </c>
      <c r="F1022" s="166" t="s">
        <v>1692</v>
      </c>
      <c r="G1022" s="167" t="s">
        <v>1693</v>
      </c>
      <c r="H1022" s="168">
        <v>676.44</v>
      </c>
      <c r="I1022" s="169"/>
      <c r="J1022" s="170">
        <f>ROUND(I1022*H1022,2)</f>
        <v>0</v>
      </c>
      <c r="K1022" s="166" t="s">
        <v>169</v>
      </c>
      <c r="L1022" s="171"/>
      <c r="M1022" s="172" t="s">
        <v>19</v>
      </c>
      <c r="N1022" s="173" t="s">
        <v>43</v>
      </c>
      <c r="P1022" s="140">
        <f>O1022*H1022</f>
        <v>0</v>
      </c>
      <c r="Q1022" s="140">
        <v>1E-3</v>
      </c>
      <c r="R1022" s="140">
        <f>Q1022*H1022</f>
        <v>0.67644000000000004</v>
      </c>
      <c r="S1022" s="140">
        <v>0</v>
      </c>
      <c r="T1022" s="141">
        <f>S1022*H1022</f>
        <v>0</v>
      </c>
      <c r="AR1022" s="142" t="s">
        <v>363</v>
      </c>
      <c r="AT1022" s="142" t="s">
        <v>271</v>
      </c>
      <c r="AU1022" s="142" t="s">
        <v>81</v>
      </c>
      <c r="AY1022" s="17" t="s">
        <v>163</v>
      </c>
      <c r="BE1022" s="143">
        <f>IF(N1022="základní",J1022,0)</f>
        <v>0</v>
      </c>
      <c r="BF1022" s="143">
        <f>IF(N1022="snížená",J1022,0)</f>
        <v>0</v>
      </c>
      <c r="BG1022" s="143">
        <f>IF(N1022="zákl. přenesená",J1022,0)</f>
        <v>0</v>
      </c>
      <c r="BH1022" s="143">
        <f>IF(N1022="sníž. přenesená",J1022,0)</f>
        <v>0</v>
      </c>
      <c r="BI1022" s="143">
        <f>IF(N1022="nulová",J1022,0)</f>
        <v>0</v>
      </c>
      <c r="BJ1022" s="17" t="s">
        <v>79</v>
      </c>
      <c r="BK1022" s="143">
        <f>ROUND(I1022*H1022,2)</f>
        <v>0</v>
      </c>
      <c r="BL1022" s="17" t="s">
        <v>265</v>
      </c>
      <c r="BM1022" s="142" t="s">
        <v>1694</v>
      </c>
    </row>
    <row r="1023" spans="2:65" s="1" customFormat="1" ht="29.25">
      <c r="B1023" s="32"/>
      <c r="D1023" s="148" t="s">
        <v>276</v>
      </c>
      <c r="F1023" s="149" t="s">
        <v>1695</v>
      </c>
      <c r="I1023" s="146"/>
      <c r="L1023" s="32"/>
      <c r="M1023" s="147"/>
      <c r="T1023" s="53"/>
      <c r="AT1023" s="17" t="s">
        <v>276</v>
      </c>
      <c r="AU1023" s="17" t="s">
        <v>81</v>
      </c>
    </row>
    <row r="1024" spans="2:65" s="12" customFormat="1" ht="11.25">
      <c r="B1024" s="150"/>
      <c r="D1024" s="148" t="s">
        <v>188</v>
      </c>
      <c r="F1024" s="152" t="s">
        <v>1696</v>
      </c>
      <c r="H1024" s="153">
        <v>676.44</v>
      </c>
      <c r="I1024" s="154"/>
      <c r="L1024" s="150"/>
      <c r="M1024" s="155"/>
      <c r="T1024" s="156"/>
      <c r="AT1024" s="151" t="s">
        <v>188</v>
      </c>
      <c r="AU1024" s="151" t="s">
        <v>81</v>
      </c>
      <c r="AV1024" s="12" t="s">
        <v>81</v>
      </c>
      <c r="AW1024" s="12" t="s">
        <v>4</v>
      </c>
      <c r="AX1024" s="12" t="s">
        <v>79</v>
      </c>
      <c r="AY1024" s="151" t="s">
        <v>163</v>
      </c>
    </row>
    <row r="1025" spans="2:65" s="1" customFormat="1" ht="33" customHeight="1">
      <c r="B1025" s="32"/>
      <c r="C1025" s="131" t="s">
        <v>1697</v>
      </c>
      <c r="D1025" s="131" t="s">
        <v>165</v>
      </c>
      <c r="E1025" s="132" t="s">
        <v>1698</v>
      </c>
      <c r="F1025" s="133" t="s">
        <v>1699</v>
      </c>
      <c r="G1025" s="134" t="s">
        <v>260</v>
      </c>
      <c r="H1025" s="135">
        <v>640.33199999999999</v>
      </c>
      <c r="I1025" s="136"/>
      <c r="J1025" s="137">
        <f>ROUND(I1025*H1025,2)</f>
        <v>0</v>
      </c>
      <c r="K1025" s="133" t="s">
        <v>169</v>
      </c>
      <c r="L1025" s="32"/>
      <c r="M1025" s="138" t="s">
        <v>19</v>
      </c>
      <c r="N1025" s="139" t="s">
        <v>43</v>
      </c>
      <c r="P1025" s="140">
        <f>O1025*H1025</f>
        <v>0</v>
      </c>
      <c r="Q1025" s="140">
        <v>0</v>
      </c>
      <c r="R1025" s="140">
        <f>Q1025*H1025</f>
        <v>0</v>
      </c>
      <c r="S1025" s="140">
        <v>0</v>
      </c>
      <c r="T1025" s="141">
        <f>S1025*H1025</f>
        <v>0</v>
      </c>
      <c r="AR1025" s="142" t="s">
        <v>265</v>
      </c>
      <c r="AT1025" s="142" t="s">
        <v>165</v>
      </c>
      <c r="AU1025" s="142" t="s">
        <v>81</v>
      </c>
      <c r="AY1025" s="17" t="s">
        <v>163</v>
      </c>
      <c r="BE1025" s="143">
        <f>IF(N1025="základní",J1025,0)</f>
        <v>0</v>
      </c>
      <c r="BF1025" s="143">
        <f>IF(N1025="snížená",J1025,0)</f>
        <v>0</v>
      </c>
      <c r="BG1025" s="143">
        <f>IF(N1025="zákl. přenesená",J1025,0)</f>
        <v>0</v>
      </c>
      <c r="BH1025" s="143">
        <f>IF(N1025="sníž. přenesená",J1025,0)</f>
        <v>0</v>
      </c>
      <c r="BI1025" s="143">
        <f>IF(N1025="nulová",J1025,0)</f>
        <v>0</v>
      </c>
      <c r="BJ1025" s="17" t="s">
        <v>79</v>
      </c>
      <c r="BK1025" s="143">
        <f>ROUND(I1025*H1025,2)</f>
        <v>0</v>
      </c>
      <c r="BL1025" s="17" t="s">
        <v>265</v>
      </c>
      <c r="BM1025" s="142" t="s">
        <v>1700</v>
      </c>
    </row>
    <row r="1026" spans="2:65" s="1" customFormat="1" ht="11.25">
      <c r="B1026" s="32"/>
      <c r="D1026" s="144" t="s">
        <v>172</v>
      </c>
      <c r="F1026" s="145" t="s">
        <v>1701</v>
      </c>
      <c r="I1026" s="146"/>
      <c r="L1026" s="32"/>
      <c r="M1026" s="147"/>
      <c r="T1026" s="53"/>
      <c r="AT1026" s="17" t="s">
        <v>172</v>
      </c>
      <c r="AU1026" s="17" t="s">
        <v>81</v>
      </c>
    </row>
    <row r="1027" spans="2:65" s="1" customFormat="1" ht="48.75">
      <c r="B1027" s="32"/>
      <c r="D1027" s="148" t="s">
        <v>174</v>
      </c>
      <c r="F1027" s="149" t="s">
        <v>1688</v>
      </c>
      <c r="I1027" s="146"/>
      <c r="L1027" s="32"/>
      <c r="M1027" s="147"/>
      <c r="T1027" s="53"/>
      <c r="AT1027" s="17" t="s">
        <v>174</v>
      </c>
      <c r="AU1027" s="17" t="s">
        <v>81</v>
      </c>
    </row>
    <row r="1028" spans="2:65" s="12" customFormat="1" ht="11.25">
      <c r="B1028" s="150"/>
      <c r="D1028" s="148" t="s">
        <v>188</v>
      </c>
      <c r="E1028" s="151" t="s">
        <v>19</v>
      </c>
      <c r="F1028" s="152" t="s">
        <v>1702</v>
      </c>
      <c r="H1028" s="153">
        <v>640.33199999999999</v>
      </c>
      <c r="I1028" s="154"/>
      <c r="L1028" s="150"/>
      <c r="M1028" s="155"/>
      <c r="T1028" s="156"/>
      <c r="AT1028" s="151" t="s">
        <v>188</v>
      </c>
      <c r="AU1028" s="151" t="s">
        <v>81</v>
      </c>
      <c r="AV1028" s="12" t="s">
        <v>81</v>
      </c>
      <c r="AW1028" s="12" t="s">
        <v>34</v>
      </c>
      <c r="AX1028" s="12" t="s">
        <v>79</v>
      </c>
      <c r="AY1028" s="151" t="s">
        <v>163</v>
      </c>
    </row>
    <row r="1029" spans="2:65" s="1" customFormat="1" ht="16.5" customHeight="1">
      <c r="B1029" s="32"/>
      <c r="C1029" s="164" t="s">
        <v>1703</v>
      </c>
      <c r="D1029" s="164" t="s">
        <v>271</v>
      </c>
      <c r="E1029" s="165" t="s">
        <v>1691</v>
      </c>
      <c r="F1029" s="166" t="s">
        <v>1692</v>
      </c>
      <c r="G1029" s="167" t="s">
        <v>1693</v>
      </c>
      <c r="H1029" s="168">
        <v>128.066</v>
      </c>
      <c r="I1029" s="169"/>
      <c r="J1029" s="170">
        <f>ROUND(I1029*H1029,2)</f>
        <v>0</v>
      </c>
      <c r="K1029" s="166" t="s">
        <v>169</v>
      </c>
      <c r="L1029" s="171"/>
      <c r="M1029" s="172" t="s">
        <v>19</v>
      </c>
      <c r="N1029" s="173" t="s">
        <v>43</v>
      </c>
      <c r="P1029" s="140">
        <f>O1029*H1029</f>
        <v>0</v>
      </c>
      <c r="Q1029" s="140">
        <v>1E-3</v>
      </c>
      <c r="R1029" s="140">
        <f>Q1029*H1029</f>
        <v>0.12806600000000001</v>
      </c>
      <c r="S1029" s="140">
        <v>0</v>
      </c>
      <c r="T1029" s="141">
        <f>S1029*H1029</f>
        <v>0</v>
      </c>
      <c r="AR1029" s="142" t="s">
        <v>363</v>
      </c>
      <c r="AT1029" s="142" t="s">
        <v>271</v>
      </c>
      <c r="AU1029" s="142" t="s">
        <v>81</v>
      </c>
      <c r="AY1029" s="17" t="s">
        <v>163</v>
      </c>
      <c r="BE1029" s="143">
        <f>IF(N1029="základní",J1029,0)</f>
        <v>0</v>
      </c>
      <c r="BF1029" s="143">
        <f>IF(N1029="snížená",J1029,0)</f>
        <v>0</v>
      </c>
      <c r="BG1029" s="143">
        <f>IF(N1029="zákl. přenesená",J1029,0)</f>
        <v>0</v>
      </c>
      <c r="BH1029" s="143">
        <f>IF(N1029="sníž. přenesená",J1029,0)</f>
        <v>0</v>
      </c>
      <c r="BI1029" s="143">
        <f>IF(N1029="nulová",J1029,0)</f>
        <v>0</v>
      </c>
      <c r="BJ1029" s="17" t="s">
        <v>79</v>
      </c>
      <c r="BK1029" s="143">
        <f>ROUND(I1029*H1029,2)</f>
        <v>0</v>
      </c>
      <c r="BL1029" s="17" t="s">
        <v>265</v>
      </c>
      <c r="BM1029" s="142" t="s">
        <v>1704</v>
      </c>
    </row>
    <row r="1030" spans="2:65" s="1" customFormat="1" ht="29.25">
      <c r="B1030" s="32"/>
      <c r="D1030" s="148" t="s">
        <v>276</v>
      </c>
      <c r="F1030" s="149" t="s">
        <v>1695</v>
      </c>
      <c r="I1030" s="146"/>
      <c r="L1030" s="32"/>
      <c r="M1030" s="147"/>
      <c r="T1030" s="53"/>
      <c r="AT1030" s="17" t="s">
        <v>276</v>
      </c>
      <c r="AU1030" s="17" t="s">
        <v>81</v>
      </c>
    </row>
    <row r="1031" spans="2:65" s="12" customFormat="1" ht="11.25">
      <c r="B1031" s="150"/>
      <c r="D1031" s="148" t="s">
        <v>188</v>
      </c>
      <c r="F1031" s="152" t="s">
        <v>1705</v>
      </c>
      <c r="H1031" s="153">
        <v>128.066</v>
      </c>
      <c r="I1031" s="154"/>
      <c r="L1031" s="150"/>
      <c r="M1031" s="155"/>
      <c r="T1031" s="156"/>
      <c r="AT1031" s="151" t="s">
        <v>188</v>
      </c>
      <c r="AU1031" s="151" t="s">
        <v>81</v>
      </c>
      <c r="AV1031" s="12" t="s">
        <v>81</v>
      </c>
      <c r="AW1031" s="12" t="s">
        <v>4</v>
      </c>
      <c r="AX1031" s="12" t="s">
        <v>79</v>
      </c>
      <c r="AY1031" s="151" t="s">
        <v>163</v>
      </c>
    </row>
    <row r="1032" spans="2:65" s="1" customFormat="1" ht="24.2" customHeight="1">
      <c r="B1032" s="32"/>
      <c r="C1032" s="131" t="s">
        <v>1706</v>
      </c>
      <c r="D1032" s="131" t="s">
        <v>165</v>
      </c>
      <c r="E1032" s="132" t="s">
        <v>1707</v>
      </c>
      <c r="F1032" s="133" t="s">
        <v>1708</v>
      </c>
      <c r="G1032" s="134" t="s">
        <v>260</v>
      </c>
      <c r="H1032" s="135">
        <v>3382.2</v>
      </c>
      <c r="I1032" s="136"/>
      <c r="J1032" s="137">
        <f>ROUND(I1032*H1032,2)</f>
        <v>0</v>
      </c>
      <c r="K1032" s="133" t="s">
        <v>169</v>
      </c>
      <c r="L1032" s="32"/>
      <c r="M1032" s="138" t="s">
        <v>19</v>
      </c>
      <c r="N1032" s="139" t="s">
        <v>43</v>
      </c>
      <c r="P1032" s="140">
        <f>O1032*H1032</f>
        <v>0</v>
      </c>
      <c r="Q1032" s="140">
        <v>4.0000000000000002E-4</v>
      </c>
      <c r="R1032" s="140">
        <f>Q1032*H1032</f>
        <v>1.3528800000000001</v>
      </c>
      <c r="S1032" s="140">
        <v>0</v>
      </c>
      <c r="T1032" s="141">
        <f>S1032*H1032</f>
        <v>0</v>
      </c>
      <c r="AR1032" s="142" t="s">
        <v>265</v>
      </c>
      <c r="AT1032" s="142" t="s">
        <v>165</v>
      </c>
      <c r="AU1032" s="142" t="s">
        <v>81</v>
      </c>
      <c r="AY1032" s="17" t="s">
        <v>163</v>
      </c>
      <c r="BE1032" s="143">
        <f>IF(N1032="základní",J1032,0)</f>
        <v>0</v>
      </c>
      <c r="BF1032" s="143">
        <f>IF(N1032="snížená",J1032,0)</f>
        <v>0</v>
      </c>
      <c r="BG1032" s="143">
        <f>IF(N1032="zákl. přenesená",J1032,0)</f>
        <v>0</v>
      </c>
      <c r="BH1032" s="143">
        <f>IF(N1032="sníž. přenesená",J1032,0)</f>
        <v>0</v>
      </c>
      <c r="BI1032" s="143">
        <f>IF(N1032="nulová",J1032,0)</f>
        <v>0</v>
      </c>
      <c r="BJ1032" s="17" t="s">
        <v>79</v>
      </c>
      <c r="BK1032" s="143">
        <f>ROUND(I1032*H1032,2)</f>
        <v>0</v>
      </c>
      <c r="BL1032" s="17" t="s">
        <v>265</v>
      </c>
      <c r="BM1032" s="142" t="s">
        <v>1709</v>
      </c>
    </row>
    <row r="1033" spans="2:65" s="1" customFormat="1" ht="11.25">
      <c r="B1033" s="32"/>
      <c r="D1033" s="144" t="s">
        <v>172</v>
      </c>
      <c r="F1033" s="145" t="s">
        <v>1710</v>
      </c>
      <c r="I1033" s="146"/>
      <c r="L1033" s="32"/>
      <c r="M1033" s="147"/>
      <c r="T1033" s="53"/>
      <c r="AT1033" s="17" t="s">
        <v>172</v>
      </c>
      <c r="AU1033" s="17" t="s">
        <v>81</v>
      </c>
    </row>
    <row r="1034" spans="2:65" s="1" customFormat="1" ht="48.75">
      <c r="B1034" s="32"/>
      <c r="D1034" s="148" t="s">
        <v>174</v>
      </c>
      <c r="F1034" s="149" t="s">
        <v>1711</v>
      </c>
      <c r="I1034" s="146"/>
      <c r="L1034" s="32"/>
      <c r="M1034" s="147"/>
      <c r="T1034" s="53"/>
      <c r="AT1034" s="17" t="s">
        <v>174</v>
      </c>
      <c r="AU1034" s="17" t="s">
        <v>81</v>
      </c>
    </row>
    <row r="1035" spans="2:65" s="12" customFormat="1" ht="11.25">
      <c r="B1035" s="150"/>
      <c r="D1035" s="148" t="s">
        <v>188</v>
      </c>
      <c r="E1035" s="151" t="s">
        <v>19</v>
      </c>
      <c r="F1035" s="152" t="s">
        <v>1689</v>
      </c>
      <c r="H1035" s="153">
        <v>3382.2</v>
      </c>
      <c r="I1035" s="154"/>
      <c r="L1035" s="150"/>
      <c r="M1035" s="155"/>
      <c r="T1035" s="156"/>
      <c r="AT1035" s="151" t="s">
        <v>188</v>
      </c>
      <c r="AU1035" s="151" t="s">
        <v>81</v>
      </c>
      <c r="AV1035" s="12" t="s">
        <v>81</v>
      </c>
      <c r="AW1035" s="12" t="s">
        <v>34</v>
      </c>
      <c r="AX1035" s="12" t="s">
        <v>79</v>
      </c>
      <c r="AY1035" s="151" t="s">
        <v>163</v>
      </c>
    </row>
    <row r="1036" spans="2:65" s="1" customFormat="1" ht="24.2" customHeight="1">
      <c r="B1036" s="32"/>
      <c r="C1036" s="164" t="s">
        <v>1712</v>
      </c>
      <c r="D1036" s="164" t="s">
        <v>271</v>
      </c>
      <c r="E1036" s="165" t="s">
        <v>1713</v>
      </c>
      <c r="F1036" s="166" t="s">
        <v>1714</v>
      </c>
      <c r="G1036" s="167" t="s">
        <v>260</v>
      </c>
      <c r="H1036" s="168">
        <v>3889.53</v>
      </c>
      <c r="I1036" s="169"/>
      <c r="J1036" s="170">
        <f>ROUND(I1036*H1036,2)</f>
        <v>0</v>
      </c>
      <c r="K1036" s="166" t="s">
        <v>192</v>
      </c>
      <c r="L1036" s="171"/>
      <c r="M1036" s="172" t="s">
        <v>19</v>
      </c>
      <c r="N1036" s="173" t="s">
        <v>43</v>
      </c>
      <c r="P1036" s="140">
        <f>O1036*H1036</f>
        <v>0</v>
      </c>
      <c r="Q1036" s="140">
        <v>4.4999999999999997E-3</v>
      </c>
      <c r="R1036" s="140">
        <f>Q1036*H1036</f>
        <v>17.502884999999999</v>
      </c>
      <c r="S1036" s="140">
        <v>0</v>
      </c>
      <c r="T1036" s="141">
        <f>S1036*H1036</f>
        <v>0</v>
      </c>
      <c r="AR1036" s="142" t="s">
        <v>363</v>
      </c>
      <c r="AT1036" s="142" t="s">
        <v>271</v>
      </c>
      <c r="AU1036" s="142" t="s">
        <v>81</v>
      </c>
      <c r="AY1036" s="17" t="s">
        <v>163</v>
      </c>
      <c r="BE1036" s="143">
        <f>IF(N1036="základní",J1036,0)</f>
        <v>0</v>
      </c>
      <c r="BF1036" s="143">
        <f>IF(N1036="snížená",J1036,0)</f>
        <v>0</v>
      </c>
      <c r="BG1036" s="143">
        <f>IF(N1036="zákl. přenesená",J1036,0)</f>
        <v>0</v>
      </c>
      <c r="BH1036" s="143">
        <f>IF(N1036="sníž. přenesená",J1036,0)</f>
        <v>0</v>
      </c>
      <c r="BI1036" s="143">
        <f>IF(N1036="nulová",J1036,0)</f>
        <v>0</v>
      </c>
      <c r="BJ1036" s="17" t="s">
        <v>79</v>
      </c>
      <c r="BK1036" s="143">
        <f>ROUND(I1036*H1036,2)</f>
        <v>0</v>
      </c>
      <c r="BL1036" s="17" t="s">
        <v>265</v>
      </c>
      <c r="BM1036" s="142" t="s">
        <v>1715</v>
      </c>
    </row>
    <row r="1037" spans="2:65" s="1" customFormat="1" ht="29.25">
      <c r="B1037" s="32"/>
      <c r="D1037" s="148" t="s">
        <v>276</v>
      </c>
      <c r="F1037" s="149" t="s">
        <v>1716</v>
      </c>
      <c r="I1037" s="146"/>
      <c r="L1037" s="32"/>
      <c r="M1037" s="147"/>
      <c r="T1037" s="53"/>
      <c r="AT1037" s="17" t="s">
        <v>276</v>
      </c>
      <c r="AU1037" s="17" t="s">
        <v>81</v>
      </c>
    </row>
    <row r="1038" spans="2:65" s="12" customFormat="1" ht="11.25">
      <c r="B1038" s="150"/>
      <c r="D1038" s="148" t="s">
        <v>188</v>
      </c>
      <c r="F1038" s="152" t="s">
        <v>1717</v>
      </c>
      <c r="H1038" s="153">
        <v>3889.53</v>
      </c>
      <c r="I1038" s="154"/>
      <c r="L1038" s="150"/>
      <c r="M1038" s="155"/>
      <c r="T1038" s="156"/>
      <c r="AT1038" s="151" t="s">
        <v>188</v>
      </c>
      <c r="AU1038" s="151" t="s">
        <v>81</v>
      </c>
      <c r="AV1038" s="12" t="s">
        <v>81</v>
      </c>
      <c r="AW1038" s="12" t="s">
        <v>4</v>
      </c>
      <c r="AX1038" s="12" t="s">
        <v>79</v>
      </c>
      <c r="AY1038" s="151" t="s">
        <v>163</v>
      </c>
    </row>
    <row r="1039" spans="2:65" s="1" customFormat="1" ht="24.2" customHeight="1">
      <c r="B1039" s="32"/>
      <c r="C1039" s="131" t="s">
        <v>1718</v>
      </c>
      <c r="D1039" s="131" t="s">
        <v>165</v>
      </c>
      <c r="E1039" s="132" t="s">
        <v>1719</v>
      </c>
      <c r="F1039" s="133" t="s">
        <v>1720</v>
      </c>
      <c r="G1039" s="134" t="s">
        <v>260</v>
      </c>
      <c r="H1039" s="135">
        <v>640.33199999999999</v>
      </c>
      <c r="I1039" s="136"/>
      <c r="J1039" s="137">
        <f>ROUND(I1039*H1039,2)</f>
        <v>0</v>
      </c>
      <c r="K1039" s="133" t="s">
        <v>169</v>
      </c>
      <c r="L1039" s="32"/>
      <c r="M1039" s="138" t="s">
        <v>19</v>
      </c>
      <c r="N1039" s="139" t="s">
        <v>43</v>
      </c>
      <c r="P1039" s="140">
        <f>O1039*H1039</f>
        <v>0</v>
      </c>
      <c r="Q1039" s="140">
        <v>4.0000000000000002E-4</v>
      </c>
      <c r="R1039" s="140">
        <f>Q1039*H1039</f>
        <v>0.25613279999999999</v>
      </c>
      <c r="S1039" s="140">
        <v>0</v>
      </c>
      <c r="T1039" s="141">
        <f>S1039*H1039</f>
        <v>0</v>
      </c>
      <c r="AR1039" s="142" t="s">
        <v>265</v>
      </c>
      <c r="AT1039" s="142" t="s">
        <v>165</v>
      </c>
      <c r="AU1039" s="142" t="s">
        <v>81</v>
      </c>
      <c r="AY1039" s="17" t="s">
        <v>163</v>
      </c>
      <c r="BE1039" s="143">
        <f>IF(N1039="základní",J1039,0)</f>
        <v>0</v>
      </c>
      <c r="BF1039" s="143">
        <f>IF(N1039="snížená",J1039,0)</f>
        <v>0</v>
      </c>
      <c r="BG1039" s="143">
        <f>IF(N1039="zákl. přenesená",J1039,0)</f>
        <v>0</v>
      </c>
      <c r="BH1039" s="143">
        <f>IF(N1039="sníž. přenesená",J1039,0)</f>
        <v>0</v>
      </c>
      <c r="BI1039" s="143">
        <f>IF(N1039="nulová",J1039,0)</f>
        <v>0</v>
      </c>
      <c r="BJ1039" s="17" t="s">
        <v>79</v>
      </c>
      <c r="BK1039" s="143">
        <f>ROUND(I1039*H1039,2)</f>
        <v>0</v>
      </c>
      <c r="BL1039" s="17" t="s">
        <v>265</v>
      </c>
      <c r="BM1039" s="142" t="s">
        <v>1721</v>
      </c>
    </row>
    <row r="1040" spans="2:65" s="1" customFormat="1" ht="11.25">
      <c r="B1040" s="32"/>
      <c r="D1040" s="144" t="s">
        <v>172</v>
      </c>
      <c r="F1040" s="145" t="s">
        <v>1722</v>
      </c>
      <c r="I1040" s="146"/>
      <c r="L1040" s="32"/>
      <c r="M1040" s="147"/>
      <c r="T1040" s="53"/>
      <c r="AT1040" s="17" t="s">
        <v>172</v>
      </c>
      <c r="AU1040" s="17" t="s">
        <v>81</v>
      </c>
    </row>
    <row r="1041" spans="2:65" s="1" customFormat="1" ht="48.75">
      <c r="B1041" s="32"/>
      <c r="D1041" s="148" t="s">
        <v>174</v>
      </c>
      <c r="F1041" s="149" t="s">
        <v>1711</v>
      </c>
      <c r="I1041" s="146"/>
      <c r="L1041" s="32"/>
      <c r="M1041" s="147"/>
      <c r="T1041" s="53"/>
      <c r="AT1041" s="17" t="s">
        <v>174</v>
      </c>
      <c r="AU1041" s="17" t="s">
        <v>81</v>
      </c>
    </row>
    <row r="1042" spans="2:65" s="12" customFormat="1" ht="11.25">
      <c r="B1042" s="150"/>
      <c r="D1042" s="148" t="s">
        <v>188</v>
      </c>
      <c r="E1042" s="151" t="s">
        <v>19</v>
      </c>
      <c r="F1042" s="152" t="s">
        <v>1702</v>
      </c>
      <c r="H1042" s="153">
        <v>640.33199999999999</v>
      </c>
      <c r="I1042" s="154"/>
      <c r="L1042" s="150"/>
      <c r="M1042" s="155"/>
      <c r="T1042" s="156"/>
      <c r="AT1042" s="151" t="s">
        <v>188</v>
      </c>
      <c r="AU1042" s="151" t="s">
        <v>81</v>
      </c>
      <c r="AV1042" s="12" t="s">
        <v>81</v>
      </c>
      <c r="AW1042" s="12" t="s">
        <v>34</v>
      </c>
      <c r="AX1042" s="12" t="s">
        <v>79</v>
      </c>
      <c r="AY1042" s="151" t="s">
        <v>163</v>
      </c>
    </row>
    <row r="1043" spans="2:65" s="1" customFormat="1" ht="24.2" customHeight="1">
      <c r="B1043" s="32"/>
      <c r="C1043" s="164" t="s">
        <v>1723</v>
      </c>
      <c r="D1043" s="164" t="s">
        <v>271</v>
      </c>
      <c r="E1043" s="165" t="s">
        <v>1724</v>
      </c>
      <c r="F1043" s="166" t="s">
        <v>1714</v>
      </c>
      <c r="G1043" s="167" t="s">
        <v>260</v>
      </c>
      <c r="H1043" s="168">
        <v>736.38199999999995</v>
      </c>
      <c r="I1043" s="169"/>
      <c r="J1043" s="170">
        <f>ROUND(I1043*H1043,2)</f>
        <v>0</v>
      </c>
      <c r="K1043" s="166" t="s">
        <v>192</v>
      </c>
      <c r="L1043" s="171"/>
      <c r="M1043" s="172" t="s">
        <v>19</v>
      </c>
      <c r="N1043" s="173" t="s">
        <v>43</v>
      </c>
      <c r="P1043" s="140">
        <f>O1043*H1043</f>
        <v>0</v>
      </c>
      <c r="Q1043" s="140">
        <v>4.4999999999999997E-3</v>
      </c>
      <c r="R1043" s="140">
        <f>Q1043*H1043</f>
        <v>3.3137189999999994</v>
      </c>
      <c r="S1043" s="140">
        <v>0</v>
      </c>
      <c r="T1043" s="141">
        <f>S1043*H1043</f>
        <v>0</v>
      </c>
      <c r="AR1043" s="142" t="s">
        <v>363</v>
      </c>
      <c r="AT1043" s="142" t="s">
        <v>271</v>
      </c>
      <c r="AU1043" s="142" t="s">
        <v>81</v>
      </c>
      <c r="AY1043" s="17" t="s">
        <v>163</v>
      </c>
      <c r="BE1043" s="143">
        <f>IF(N1043="základní",J1043,0)</f>
        <v>0</v>
      </c>
      <c r="BF1043" s="143">
        <f>IF(N1043="snížená",J1043,0)</f>
        <v>0</v>
      </c>
      <c r="BG1043" s="143">
        <f>IF(N1043="zákl. přenesená",J1043,0)</f>
        <v>0</v>
      </c>
      <c r="BH1043" s="143">
        <f>IF(N1043="sníž. přenesená",J1043,0)</f>
        <v>0</v>
      </c>
      <c r="BI1043" s="143">
        <f>IF(N1043="nulová",J1043,0)</f>
        <v>0</v>
      </c>
      <c r="BJ1043" s="17" t="s">
        <v>79</v>
      </c>
      <c r="BK1043" s="143">
        <f>ROUND(I1043*H1043,2)</f>
        <v>0</v>
      </c>
      <c r="BL1043" s="17" t="s">
        <v>265</v>
      </c>
      <c r="BM1043" s="142" t="s">
        <v>1725</v>
      </c>
    </row>
    <row r="1044" spans="2:65" s="1" customFormat="1" ht="29.25">
      <c r="B1044" s="32"/>
      <c r="D1044" s="148" t="s">
        <v>276</v>
      </c>
      <c r="F1044" s="149" t="s">
        <v>1716</v>
      </c>
      <c r="I1044" s="146"/>
      <c r="L1044" s="32"/>
      <c r="M1044" s="147"/>
      <c r="T1044" s="53"/>
      <c r="AT1044" s="17" t="s">
        <v>276</v>
      </c>
      <c r="AU1044" s="17" t="s">
        <v>81</v>
      </c>
    </row>
    <row r="1045" spans="2:65" s="12" customFormat="1" ht="11.25">
      <c r="B1045" s="150"/>
      <c r="D1045" s="148" t="s">
        <v>188</v>
      </c>
      <c r="F1045" s="152" t="s">
        <v>1726</v>
      </c>
      <c r="H1045" s="153">
        <v>736.38199999999995</v>
      </c>
      <c r="I1045" s="154"/>
      <c r="L1045" s="150"/>
      <c r="M1045" s="155"/>
      <c r="T1045" s="156"/>
      <c r="AT1045" s="151" t="s">
        <v>188</v>
      </c>
      <c r="AU1045" s="151" t="s">
        <v>81</v>
      </c>
      <c r="AV1045" s="12" t="s">
        <v>81</v>
      </c>
      <c r="AW1045" s="12" t="s">
        <v>4</v>
      </c>
      <c r="AX1045" s="12" t="s">
        <v>79</v>
      </c>
      <c r="AY1045" s="151" t="s">
        <v>163</v>
      </c>
    </row>
    <row r="1046" spans="2:65" s="1" customFormat="1" ht="44.25" customHeight="1">
      <c r="B1046" s="32"/>
      <c r="C1046" s="131" t="s">
        <v>1727</v>
      </c>
      <c r="D1046" s="131" t="s">
        <v>165</v>
      </c>
      <c r="E1046" s="132" t="s">
        <v>1728</v>
      </c>
      <c r="F1046" s="133" t="s">
        <v>1729</v>
      </c>
      <c r="G1046" s="134" t="s">
        <v>260</v>
      </c>
      <c r="H1046" s="135">
        <v>240.43600000000001</v>
      </c>
      <c r="I1046" s="136"/>
      <c r="J1046" s="137">
        <f>ROUND(I1046*H1046,2)</f>
        <v>0</v>
      </c>
      <c r="K1046" s="133" t="s">
        <v>169</v>
      </c>
      <c r="L1046" s="32"/>
      <c r="M1046" s="138" t="s">
        <v>19</v>
      </c>
      <c r="N1046" s="139" t="s">
        <v>43</v>
      </c>
      <c r="P1046" s="140">
        <f>O1046*H1046</f>
        <v>0</v>
      </c>
      <c r="Q1046" s="140">
        <v>6.8000000000000005E-4</v>
      </c>
      <c r="R1046" s="140">
        <f>Q1046*H1046</f>
        <v>0.16349648000000003</v>
      </c>
      <c r="S1046" s="140">
        <v>0</v>
      </c>
      <c r="T1046" s="141">
        <f>S1046*H1046</f>
        <v>0</v>
      </c>
      <c r="AR1046" s="142" t="s">
        <v>265</v>
      </c>
      <c r="AT1046" s="142" t="s">
        <v>165</v>
      </c>
      <c r="AU1046" s="142" t="s">
        <v>81</v>
      </c>
      <c r="AY1046" s="17" t="s">
        <v>163</v>
      </c>
      <c r="BE1046" s="143">
        <f>IF(N1046="základní",J1046,0)</f>
        <v>0</v>
      </c>
      <c r="BF1046" s="143">
        <f>IF(N1046="snížená",J1046,0)</f>
        <v>0</v>
      </c>
      <c r="BG1046" s="143">
        <f>IF(N1046="zákl. přenesená",J1046,0)</f>
        <v>0</v>
      </c>
      <c r="BH1046" s="143">
        <f>IF(N1046="sníž. přenesená",J1046,0)</f>
        <v>0</v>
      </c>
      <c r="BI1046" s="143">
        <f>IF(N1046="nulová",J1046,0)</f>
        <v>0</v>
      </c>
      <c r="BJ1046" s="17" t="s">
        <v>79</v>
      </c>
      <c r="BK1046" s="143">
        <f>ROUND(I1046*H1046,2)</f>
        <v>0</v>
      </c>
      <c r="BL1046" s="17" t="s">
        <v>265</v>
      </c>
      <c r="BM1046" s="142" t="s">
        <v>1730</v>
      </c>
    </row>
    <row r="1047" spans="2:65" s="1" customFormat="1" ht="11.25">
      <c r="B1047" s="32"/>
      <c r="D1047" s="144" t="s">
        <v>172</v>
      </c>
      <c r="F1047" s="145" t="s">
        <v>1731</v>
      </c>
      <c r="I1047" s="146"/>
      <c r="L1047" s="32"/>
      <c r="M1047" s="147"/>
      <c r="T1047" s="53"/>
      <c r="AT1047" s="17" t="s">
        <v>172</v>
      </c>
      <c r="AU1047" s="17" t="s">
        <v>81</v>
      </c>
    </row>
    <row r="1048" spans="2:65" s="1" customFormat="1" ht="29.25">
      <c r="B1048" s="32"/>
      <c r="D1048" s="148" t="s">
        <v>276</v>
      </c>
      <c r="F1048" s="149" t="s">
        <v>1732</v>
      </c>
      <c r="I1048" s="146"/>
      <c r="L1048" s="32"/>
      <c r="M1048" s="147"/>
      <c r="T1048" s="53"/>
      <c r="AT1048" s="17" t="s">
        <v>276</v>
      </c>
      <c r="AU1048" s="17" t="s">
        <v>81</v>
      </c>
    </row>
    <row r="1049" spans="2:65" s="12" customFormat="1" ht="22.5">
      <c r="B1049" s="150"/>
      <c r="D1049" s="148" t="s">
        <v>188</v>
      </c>
      <c r="E1049" s="151" t="s">
        <v>19</v>
      </c>
      <c r="F1049" s="152" t="s">
        <v>1733</v>
      </c>
      <c r="H1049" s="153">
        <v>240.43600000000001</v>
      </c>
      <c r="I1049" s="154"/>
      <c r="L1049" s="150"/>
      <c r="M1049" s="155"/>
      <c r="T1049" s="156"/>
      <c r="AT1049" s="151" t="s">
        <v>188</v>
      </c>
      <c r="AU1049" s="151" t="s">
        <v>81</v>
      </c>
      <c r="AV1049" s="12" t="s">
        <v>81</v>
      </c>
      <c r="AW1049" s="12" t="s">
        <v>34</v>
      </c>
      <c r="AX1049" s="12" t="s">
        <v>79</v>
      </c>
      <c r="AY1049" s="151" t="s">
        <v>163</v>
      </c>
    </row>
    <row r="1050" spans="2:65" s="1" customFormat="1" ht="24.2" customHeight="1">
      <c r="B1050" s="32"/>
      <c r="C1050" s="131" t="s">
        <v>1734</v>
      </c>
      <c r="D1050" s="131" t="s">
        <v>165</v>
      </c>
      <c r="E1050" s="132" t="s">
        <v>1735</v>
      </c>
      <c r="F1050" s="133" t="s">
        <v>1736</v>
      </c>
      <c r="G1050" s="134" t="s">
        <v>260</v>
      </c>
      <c r="H1050" s="135">
        <v>129.84</v>
      </c>
      <c r="I1050" s="136"/>
      <c r="J1050" s="137">
        <f>ROUND(I1050*H1050,2)</f>
        <v>0</v>
      </c>
      <c r="K1050" s="133" t="s">
        <v>192</v>
      </c>
      <c r="L1050" s="32"/>
      <c r="M1050" s="138" t="s">
        <v>19</v>
      </c>
      <c r="N1050" s="139" t="s">
        <v>43</v>
      </c>
      <c r="P1050" s="140">
        <f>O1050*H1050</f>
        <v>0</v>
      </c>
      <c r="Q1050" s="140">
        <v>1.5E-3</v>
      </c>
      <c r="R1050" s="140">
        <f>Q1050*H1050</f>
        <v>0.19476000000000002</v>
      </c>
      <c r="S1050" s="140">
        <v>0</v>
      </c>
      <c r="T1050" s="141">
        <f>S1050*H1050</f>
        <v>0</v>
      </c>
      <c r="AR1050" s="142" t="s">
        <v>265</v>
      </c>
      <c r="AT1050" s="142" t="s">
        <v>165</v>
      </c>
      <c r="AU1050" s="142" t="s">
        <v>81</v>
      </c>
      <c r="AY1050" s="17" t="s">
        <v>163</v>
      </c>
      <c r="BE1050" s="143">
        <f>IF(N1050="základní",J1050,0)</f>
        <v>0</v>
      </c>
      <c r="BF1050" s="143">
        <f>IF(N1050="snížená",J1050,0)</f>
        <v>0</v>
      </c>
      <c r="BG1050" s="143">
        <f>IF(N1050="zákl. přenesená",J1050,0)</f>
        <v>0</v>
      </c>
      <c r="BH1050" s="143">
        <f>IF(N1050="sníž. přenesená",J1050,0)</f>
        <v>0</v>
      </c>
      <c r="BI1050" s="143">
        <f>IF(N1050="nulová",J1050,0)</f>
        <v>0</v>
      </c>
      <c r="BJ1050" s="17" t="s">
        <v>79</v>
      </c>
      <c r="BK1050" s="143">
        <f>ROUND(I1050*H1050,2)</f>
        <v>0</v>
      </c>
      <c r="BL1050" s="17" t="s">
        <v>265</v>
      </c>
      <c r="BM1050" s="142" t="s">
        <v>1737</v>
      </c>
    </row>
    <row r="1051" spans="2:65" s="1" customFormat="1" ht="19.5">
      <c r="B1051" s="32"/>
      <c r="D1051" s="148" t="s">
        <v>276</v>
      </c>
      <c r="F1051" s="149" t="s">
        <v>1738</v>
      </c>
      <c r="I1051" s="146"/>
      <c r="L1051" s="32"/>
      <c r="M1051" s="147"/>
      <c r="T1051" s="53"/>
      <c r="AT1051" s="17" t="s">
        <v>276</v>
      </c>
      <c r="AU1051" s="17" t="s">
        <v>81</v>
      </c>
    </row>
    <row r="1052" spans="2:65" s="12" customFormat="1" ht="22.5">
      <c r="B1052" s="150"/>
      <c r="D1052" s="148" t="s">
        <v>188</v>
      </c>
      <c r="E1052" s="151" t="s">
        <v>19</v>
      </c>
      <c r="F1052" s="152" t="s">
        <v>844</v>
      </c>
      <c r="H1052" s="153">
        <v>129.84</v>
      </c>
      <c r="I1052" s="154"/>
      <c r="L1052" s="150"/>
      <c r="M1052" s="155"/>
      <c r="T1052" s="156"/>
      <c r="AT1052" s="151" t="s">
        <v>188</v>
      </c>
      <c r="AU1052" s="151" t="s">
        <v>81</v>
      </c>
      <c r="AV1052" s="12" t="s">
        <v>81</v>
      </c>
      <c r="AW1052" s="12" t="s">
        <v>34</v>
      </c>
      <c r="AX1052" s="12" t="s">
        <v>79</v>
      </c>
      <c r="AY1052" s="151" t="s">
        <v>163</v>
      </c>
    </row>
    <row r="1053" spans="2:65" s="1" customFormat="1" ht="49.15" customHeight="1">
      <c r="B1053" s="32"/>
      <c r="C1053" s="131" t="s">
        <v>1739</v>
      </c>
      <c r="D1053" s="131" t="s">
        <v>165</v>
      </c>
      <c r="E1053" s="132" t="s">
        <v>1740</v>
      </c>
      <c r="F1053" s="133" t="s">
        <v>1741</v>
      </c>
      <c r="G1053" s="134" t="s">
        <v>274</v>
      </c>
      <c r="H1053" s="135">
        <v>23.588000000000001</v>
      </c>
      <c r="I1053" s="136"/>
      <c r="J1053" s="137">
        <f>ROUND(I1053*H1053,2)</f>
        <v>0</v>
      </c>
      <c r="K1053" s="133" t="s">
        <v>169</v>
      </c>
      <c r="L1053" s="32"/>
      <c r="M1053" s="138" t="s">
        <v>19</v>
      </c>
      <c r="N1053" s="139" t="s">
        <v>43</v>
      </c>
      <c r="P1053" s="140">
        <f>O1053*H1053</f>
        <v>0</v>
      </c>
      <c r="Q1053" s="140">
        <v>0</v>
      </c>
      <c r="R1053" s="140">
        <f>Q1053*H1053</f>
        <v>0</v>
      </c>
      <c r="S1053" s="140">
        <v>0</v>
      </c>
      <c r="T1053" s="141">
        <f>S1053*H1053</f>
        <v>0</v>
      </c>
      <c r="AR1053" s="142" t="s">
        <v>265</v>
      </c>
      <c r="AT1053" s="142" t="s">
        <v>165</v>
      </c>
      <c r="AU1053" s="142" t="s">
        <v>81</v>
      </c>
      <c r="AY1053" s="17" t="s">
        <v>163</v>
      </c>
      <c r="BE1053" s="143">
        <f>IF(N1053="základní",J1053,0)</f>
        <v>0</v>
      </c>
      <c r="BF1053" s="143">
        <f>IF(N1053="snížená",J1053,0)</f>
        <v>0</v>
      </c>
      <c r="BG1053" s="143">
        <f>IF(N1053="zákl. přenesená",J1053,0)</f>
        <v>0</v>
      </c>
      <c r="BH1053" s="143">
        <f>IF(N1053="sníž. přenesená",J1053,0)</f>
        <v>0</v>
      </c>
      <c r="BI1053" s="143">
        <f>IF(N1053="nulová",J1053,0)</f>
        <v>0</v>
      </c>
      <c r="BJ1053" s="17" t="s">
        <v>79</v>
      </c>
      <c r="BK1053" s="143">
        <f>ROUND(I1053*H1053,2)</f>
        <v>0</v>
      </c>
      <c r="BL1053" s="17" t="s">
        <v>265</v>
      </c>
      <c r="BM1053" s="142" t="s">
        <v>1742</v>
      </c>
    </row>
    <row r="1054" spans="2:65" s="1" customFormat="1" ht="11.25">
      <c r="B1054" s="32"/>
      <c r="D1054" s="144" t="s">
        <v>172</v>
      </c>
      <c r="F1054" s="145" t="s">
        <v>1743</v>
      </c>
      <c r="I1054" s="146"/>
      <c r="L1054" s="32"/>
      <c r="M1054" s="147"/>
      <c r="T1054" s="53"/>
      <c r="AT1054" s="17" t="s">
        <v>172</v>
      </c>
      <c r="AU1054" s="17" t="s">
        <v>81</v>
      </c>
    </row>
    <row r="1055" spans="2:65" s="1" customFormat="1" ht="126.75">
      <c r="B1055" s="32"/>
      <c r="D1055" s="148" t="s">
        <v>174</v>
      </c>
      <c r="F1055" s="149" t="s">
        <v>1744</v>
      </c>
      <c r="I1055" s="146"/>
      <c r="L1055" s="32"/>
      <c r="M1055" s="147"/>
      <c r="T1055" s="53"/>
      <c r="AT1055" s="17" t="s">
        <v>174</v>
      </c>
      <c r="AU1055" s="17" t="s">
        <v>81</v>
      </c>
    </row>
    <row r="1056" spans="2:65" s="11" customFormat="1" ht="22.9" customHeight="1">
      <c r="B1056" s="119"/>
      <c r="D1056" s="120" t="s">
        <v>71</v>
      </c>
      <c r="E1056" s="129" t="s">
        <v>1745</v>
      </c>
      <c r="F1056" s="129" t="s">
        <v>1746</v>
      </c>
      <c r="I1056" s="122"/>
      <c r="J1056" s="130">
        <f>BK1056</f>
        <v>0</v>
      </c>
      <c r="L1056" s="119"/>
      <c r="M1056" s="124"/>
      <c r="P1056" s="125">
        <f>SUM(P1057:P1122)</f>
        <v>0</v>
      </c>
      <c r="R1056" s="125">
        <f>SUM(R1057:R1122)</f>
        <v>25.737179510000001</v>
      </c>
      <c r="T1056" s="126">
        <f>SUM(T1057:T1122)</f>
        <v>0</v>
      </c>
      <c r="AR1056" s="120" t="s">
        <v>81</v>
      </c>
      <c r="AT1056" s="127" t="s">
        <v>71</v>
      </c>
      <c r="AU1056" s="127" t="s">
        <v>79</v>
      </c>
      <c r="AY1056" s="120" t="s">
        <v>163</v>
      </c>
      <c r="BK1056" s="128">
        <f>SUM(BK1057:BK1122)</f>
        <v>0</v>
      </c>
    </row>
    <row r="1057" spans="2:65" s="1" customFormat="1" ht="37.9" customHeight="1">
      <c r="B1057" s="32"/>
      <c r="C1057" s="131" t="s">
        <v>1747</v>
      </c>
      <c r="D1057" s="131" t="s">
        <v>165</v>
      </c>
      <c r="E1057" s="132" t="s">
        <v>1748</v>
      </c>
      <c r="F1057" s="133" t="s">
        <v>1749</v>
      </c>
      <c r="G1057" s="134" t="s">
        <v>260</v>
      </c>
      <c r="H1057" s="135">
        <v>3880.68</v>
      </c>
      <c r="I1057" s="136"/>
      <c r="J1057" s="137">
        <f>ROUND(I1057*H1057,2)</f>
        <v>0</v>
      </c>
      <c r="K1057" s="133" t="s">
        <v>169</v>
      </c>
      <c r="L1057" s="32"/>
      <c r="M1057" s="138" t="s">
        <v>19</v>
      </c>
      <c r="N1057" s="139" t="s">
        <v>43</v>
      </c>
      <c r="P1057" s="140">
        <f>O1057*H1057</f>
        <v>0</v>
      </c>
      <c r="Q1057" s="140">
        <v>0</v>
      </c>
      <c r="R1057" s="140">
        <f>Q1057*H1057</f>
        <v>0</v>
      </c>
      <c r="S1057" s="140">
        <v>0</v>
      </c>
      <c r="T1057" s="141">
        <f>S1057*H1057</f>
        <v>0</v>
      </c>
      <c r="AR1057" s="142" t="s">
        <v>265</v>
      </c>
      <c r="AT1057" s="142" t="s">
        <v>165</v>
      </c>
      <c r="AU1057" s="142" t="s">
        <v>81</v>
      </c>
      <c r="AY1057" s="17" t="s">
        <v>163</v>
      </c>
      <c r="BE1057" s="143">
        <f>IF(N1057="základní",J1057,0)</f>
        <v>0</v>
      </c>
      <c r="BF1057" s="143">
        <f>IF(N1057="snížená",J1057,0)</f>
        <v>0</v>
      </c>
      <c r="BG1057" s="143">
        <f>IF(N1057="zákl. přenesená",J1057,0)</f>
        <v>0</v>
      </c>
      <c r="BH1057" s="143">
        <f>IF(N1057="sníž. přenesená",J1057,0)</f>
        <v>0</v>
      </c>
      <c r="BI1057" s="143">
        <f>IF(N1057="nulová",J1057,0)</f>
        <v>0</v>
      </c>
      <c r="BJ1057" s="17" t="s">
        <v>79</v>
      </c>
      <c r="BK1057" s="143">
        <f>ROUND(I1057*H1057,2)</f>
        <v>0</v>
      </c>
      <c r="BL1057" s="17" t="s">
        <v>265</v>
      </c>
      <c r="BM1057" s="142" t="s">
        <v>1750</v>
      </c>
    </row>
    <row r="1058" spans="2:65" s="1" customFormat="1" ht="11.25">
      <c r="B1058" s="32"/>
      <c r="D1058" s="144" t="s">
        <v>172</v>
      </c>
      <c r="F1058" s="145" t="s">
        <v>1751</v>
      </c>
      <c r="I1058" s="146"/>
      <c r="L1058" s="32"/>
      <c r="M1058" s="147"/>
      <c r="T1058" s="53"/>
      <c r="AT1058" s="17" t="s">
        <v>172</v>
      </c>
      <c r="AU1058" s="17" t="s">
        <v>81</v>
      </c>
    </row>
    <row r="1059" spans="2:65" s="1" customFormat="1" ht="48.75">
      <c r="B1059" s="32"/>
      <c r="D1059" s="148" t="s">
        <v>174</v>
      </c>
      <c r="F1059" s="149" t="s">
        <v>1752</v>
      </c>
      <c r="I1059" s="146"/>
      <c r="L1059" s="32"/>
      <c r="M1059" s="147"/>
      <c r="T1059" s="53"/>
      <c r="AT1059" s="17" t="s">
        <v>174</v>
      </c>
      <c r="AU1059" s="17" t="s">
        <v>81</v>
      </c>
    </row>
    <row r="1060" spans="2:65" s="12" customFormat="1" ht="22.5">
      <c r="B1060" s="150"/>
      <c r="D1060" s="148" t="s">
        <v>188</v>
      </c>
      <c r="E1060" s="151" t="s">
        <v>19</v>
      </c>
      <c r="F1060" s="152" t="s">
        <v>1753</v>
      </c>
      <c r="H1060" s="153">
        <v>3880.68</v>
      </c>
      <c r="I1060" s="154"/>
      <c r="L1060" s="150"/>
      <c r="M1060" s="155"/>
      <c r="T1060" s="156"/>
      <c r="AT1060" s="151" t="s">
        <v>188</v>
      </c>
      <c r="AU1060" s="151" t="s">
        <v>81</v>
      </c>
      <c r="AV1060" s="12" t="s">
        <v>81</v>
      </c>
      <c r="AW1060" s="12" t="s">
        <v>34</v>
      </c>
      <c r="AX1060" s="12" t="s">
        <v>79</v>
      </c>
      <c r="AY1060" s="151" t="s">
        <v>163</v>
      </c>
    </row>
    <row r="1061" spans="2:65" s="1" customFormat="1" ht="16.5" customHeight="1">
      <c r="B1061" s="32"/>
      <c r="C1061" s="164" t="s">
        <v>1754</v>
      </c>
      <c r="D1061" s="164" t="s">
        <v>271</v>
      </c>
      <c r="E1061" s="165" t="s">
        <v>1691</v>
      </c>
      <c r="F1061" s="166" t="s">
        <v>1692</v>
      </c>
      <c r="G1061" s="167" t="s">
        <v>1693</v>
      </c>
      <c r="H1061" s="168">
        <v>776.13599999999997</v>
      </c>
      <c r="I1061" s="169"/>
      <c r="J1061" s="170">
        <f>ROUND(I1061*H1061,2)</f>
        <v>0</v>
      </c>
      <c r="K1061" s="166" t="s">
        <v>169</v>
      </c>
      <c r="L1061" s="171"/>
      <c r="M1061" s="172" t="s">
        <v>19</v>
      </c>
      <c r="N1061" s="173" t="s">
        <v>43</v>
      </c>
      <c r="P1061" s="140">
        <f>O1061*H1061</f>
        <v>0</v>
      </c>
      <c r="Q1061" s="140">
        <v>1E-3</v>
      </c>
      <c r="R1061" s="140">
        <f>Q1061*H1061</f>
        <v>0.77613599999999994</v>
      </c>
      <c r="S1061" s="140">
        <v>0</v>
      </c>
      <c r="T1061" s="141">
        <f>S1061*H1061</f>
        <v>0</v>
      </c>
      <c r="AR1061" s="142" t="s">
        <v>363</v>
      </c>
      <c r="AT1061" s="142" t="s">
        <v>271</v>
      </c>
      <c r="AU1061" s="142" t="s">
        <v>81</v>
      </c>
      <c r="AY1061" s="17" t="s">
        <v>163</v>
      </c>
      <c r="BE1061" s="143">
        <f>IF(N1061="základní",J1061,0)</f>
        <v>0</v>
      </c>
      <c r="BF1061" s="143">
        <f>IF(N1061="snížená",J1061,0)</f>
        <v>0</v>
      </c>
      <c r="BG1061" s="143">
        <f>IF(N1061="zákl. přenesená",J1061,0)</f>
        <v>0</v>
      </c>
      <c r="BH1061" s="143">
        <f>IF(N1061="sníž. přenesená",J1061,0)</f>
        <v>0</v>
      </c>
      <c r="BI1061" s="143">
        <f>IF(N1061="nulová",J1061,0)</f>
        <v>0</v>
      </c>
      <c r="BJ1061" s="17" t="s">
        <v>79</v>
      </c>
      <c r="BK1061" s="143">
        <f>ROUND(I1061*H1061,2)</f>
        <v>0</v>
      </c>
      <c r="BL1061" s="17" t="s">
        <v>265</v>
      </c>
      <c r="BM1061" s="142" t="s">
        <v>1755</v>
      </c>
    </row>
    <row r="1062" spans="2:65" s="1" customFormat="1" ht="29.25">
      <c r="B1062" s="32"/>
      <c r="D1062" s="148" t="s">
        <v>276</v>
      </c>
      <c r="F1062" s="149" t="s">
        <v>1695</v>
      </c>
      <c r="I1062" s="146"/>
      <c r="L1062" s="32"/>
      <c r="M1062" s="147"/>
      <c r="T1062" s="53"/>
      <c r="AT1062" s="17" t="s">
        <v>276</v>
      </c>
      <c r="AU1062" s="17" t="s">
        <v>81</v>
      </c>
    </row>
    <row r="1063" spans="2:65" s="12" customFormat="1" ht="11.25">
      <c r="B1063" s="150"/>
      <c r="D1063" s="148" t="s">
        <v>188</v>
      </c>
      <c r="F1063" s="152" t="s">
        <v>1756</v>
      </c>
      <c r="H1063" s="153">
        <v>776.13599999999997</v>
      </c>
      <c r="I1063" s="154"/>
      <c r="L1063" s="150"/>
      <c r="M1063" s="155"/>
      <c r="T1063" s="156"/>
      <c r="AT1063" s="151" t="s">
        <v>188</v>
      </c>
      <c r="AU1063" s="151" t="s">
        <v>81</v>
      </c>
      <c r="AV1063" s="12" t="s">
        <v>81</v>
      </c>
      <c r="AW1063" s="12" t="s">
        <v>4</v>
      </c>
      <c r="AX1063" s="12" t="s">
        <v>79</v>
      </c>
      <c r="AY1063" s="151" t="s">
        <v>163</v>
      </c>
    </row>
    <row r="1064" spans="2:65" s="1" customFormat="1" ht="33" customHeight="1">
      <c r="B1064" s="32"/>
      <c r="C1064" s="131" t="s">
        <v>1757</v>
      </c>
      <c r="D1064" s="131" t="s">
        <v>165</v>
      </c>
      <c r="E1064" s="132" t="s">
        <v>1758</v>
      </c>
      <c r="F1064" s="133" t="s">
        <v>1759</v>
      </c>
      <c r="G1064" s="134" t="s">
        <v>260</v>
      </c>
      <c r="H1064" s="135">
        <v>1714.54</v>
      </c>
      <c r="I1064" s="136"/>
      <c r="J1064" s="137">
        <f>ROUND(I1064*H1064,2)</f>
        <v>0</v>
      </c>
      <c r="K1064" s="133" t="s">
        <v>169</v>
      </c>
      <c r="L1064" s="32"/>
      <c r="M1064" s="138" t="s">
        <v>19</v>
      </c>
      <c r="N1064" s="139" t="s">
        <v>43</v>
      </c>
      <c r="P1064" s="140">
        <f>O1064*H1064</f>
        <v>0</v>
      </c>
      <c r="Q1064" s="140">
        <v>0</v>
      </c>
      <c r="R1064" s="140">
        <f>Q1064*H1064</f>
        <v>0</v>
      </c>
      <c r="S1064" s="140">
        <v>0</v>
      </c>
      <c r="T1064" s="141">
        <f>S1064*H1064</f>
        <v>0</v>
      </c>
      <c r="AR1064" s="142" t="s">
        <v>265</v>
      </c>
      <c r="AT1064" s="142" t="s">
        <v>165</v>
      </c>
      <c r="AU1064" s="142" t="s">
        <v>81</v>
      </c>
      <c r="AY1064" s="17" t="s">
        <v>163</v>
      </c>
      <c r="BE1064" s="143">
        <f>IF(N1064="základní",J1064,0)</f>
        <v>0</v>
      </c>
      <c r="BF1064" s="143">
        <f>IF(N1064="snížená",J1064,0)</f>
        <v>0</v>
      </c>
      <c r="BG1064" s="143">
        <f>IF(N1064="zákl. přenesená",J1064,0)</f>
        <v>0</v>
      </c>
      <c r="BH1064" s="143">
        <f>IF(N1064="sníž. přenesená",J1064,0)</f>
        <v>0</v>
      </c>
      <c r="BI1064" s="143">
        <f>IF(N1064="nulová",J1064,0)</f>
        <v>0</v>
      </c>
      <c r="BJ1064" s="17" t="s">
        <v>79</v>
      </c>
      <c r="BK1064" s="143">
        <f>ROUND(I1064*H1064,2)</f>
        <v>0</v>
      </c>
      <c r="BL1064" s="17" t="s">
        <v>265</v>
      </c>
      <c r="BM1064" s="142" t="s">
        <v>1760</v>
      </c>
    </row>
    <row r="1065" spans="2:65" s="1" customFormat="1" ht="11.25">
      <c r="B1065" s="32"/>
      <c r="D1065" s="144" t="s">
        <v>172</v>
      </c>
      <c r="F1065" s="145" t="s">
        <v>1761</v>
      </c>
      <c r="I1065" s="146"/>
      <c r="L1065" s="32"/>
      <c r="M1065" s="147"/>
      <c r="T1065" s="53"/>
      <c r="AT1065" s="17" t="s">
        <v>172</v>
      </c>
      <c r="AU1065" s="17" t="s">
        <v>81</v>
      </c>
    </row>
    <row r="1066" spans="2:65" s="1" customFormat="1" ht="58.5">
      <c r="B1066" s="32"/>
      <c r="D1066" s="148" t="s">
        <v>174</v>
      </c>
      <c r="F1066" s="149" t="s">
        <v>1762</v>
      </c>
      <c r="I1066" s="146"/>
      <c r="L1066" s="32"/>
      <c r="M1066" s="147"/>
      <c r="T1066" s="53"/>
      <c r="AT1066" s="17" t="s">
        <v>174</v>
      </c>
      <c r="AU1066" s="17" t="s">
        <v>81</v>
      </c>
    </row>
    <row r="1067" spans="2:65" s="12" customFormat="1" ht="11.25">
      <c r="B1067" s="150"/>
      <c r="D1067" s="148" t="s">
        <v>188</v>
      </c>
      <c r="E1067" s="151" t="s">
        <v>19</v>
      </c>
      <c r="F1067" s="152" t="s">
        <v>1763</v>
      </c>
      <c r="H1067" s="153">
        <v>1714.54</v>
      </c>
      <c r="I1067" s="154"/>
      <c r="L1067" s="150"/>
      <c r="M1067" s="155"/>
      <c r="T1067" s="156"/>
      <c r="AT1067" s="151" t="s">
        <v>188</v>
      </c>
      <c r="AU1067" s="151" t="s">
        <v>81</v>
      </c>
      <c r="AV1067" s="12" t="s">
        <v>81</v>
      </c>
      <c r="AW1067" s="12" t="s">
        <v>34</v>
      </c>
      <c r="AX1067" s="12" t="s">
        <v>79</v>
      </c>
      <c r="AY1067" s="151" t="s">
        <v>163</v>
      </c>
    </row>
    <row r="1068" spans="2:65" s="1" customFormat="1" ht="44.25" customHeight="1">
      <c r="B1068" s="32"/>
      <c r="C1068" s="164" t="s">
        <v>1764</v>
      </c>
      <c r="D1068" s="164" t="s">
        <v>271</v>
      </c>
      <c r="E1068" s="165" t="s">
        <v>1765</v>
      </c>
      <c r="F1068" s="166" t="s">
        <v>1766</v>
      </c>
      <c r="G1068" s="167" t="s">
        <v>260</v>
      </c>
      <c r="H1068" s="168">
        <v>1971.721</v>
      </c>
      <c r="I1068" s="169"/>
      <c r="J1068" s="170">
        <f>ROUND(I1068*H1068,2)</f>
        <v>0</v>
      </c>
      <c r="K1068" s="166" t="s">
        <v>192</v>
      </c>
      <c r="L1068" s="171"/>
      <c r="M1068" s="172" t="s">
        <v>19</v>
      </c>
      <c r="N1068" s="173" t="s">
        <v>43</v>
      </c>
      <c r="P1068" s="140">
        <f>O1068*H1068</f>
        <v>0</v>
      </c>
      <c r="Q1068" s="140">
        <v>1.41E-3</v>
      </c>
      <c r="R1068" s="140">
        <f>Q1068*H1068</f>
        <v>2.7801266099999999</v>
      </c>
      <c r="S1068" s="140">
        <v>0</v>
      </c>
      <c r="T1068" s="141">
        <f>S1068*H1068</f>
        <v>0</v>
      </c>
      <c r="AR1068" s="142" t="s">
        <v>363</v>
      </c>
      <c r="AT1068" s="142" t="s">
        <v>271</v>
      </c>
      <c r="AU1068" s="142" t="s">
        <v>81</v>
      </c>
      <c r="AY1068" s="17" t="s">
        <v>163</v>
      </c>
      <c r="BE1068" s="143">
        <f>IF(N1068="základní",J1068,0)</f>
        <v>0</v>
      </c>
      <c r="BF1068" s="143">
        <f>IF(N1068="snížená",J1068,0)</f>
        <v>0</v>
      </c>
      <c r="BG1068" s="143">
        <f>IF(N1068="zákl. přenesená",J1068,0)</f>
        <v>0</v>
      </c>
      <c r="BH1068" s="143">
        <f>IF(N1068="sníž. přenesená",J1068,0)</f>
        <v>0</v>
      </c>
      <c r="BI1068" s="143">
        <f>IF(N1068="nulová",J1068,0)</f>
        <v>0</v>
      </c>
      <c r="BJ1068" s="17" t="s">
        <v>79</v>
      </c>
      <c r="BK1068" s="143">
        <f>ROUND(I1068*H1068,2)</f>
        <v>0</v>
      </c>
      <c r="BL1068" s="17" t="s">
        <v>265</v>
      </c>
      <c r="BM1068" s="142" t="s">
        <v>1767</v>
      </c>
    </row>
    <row r="1069" spans="2:65" s="1" customFormat="1" ht="29.25">
      <c r="B1069" s="32"/>
      <c r="D1069" s="148" t="s">
        <v>276</v>
      </c>
      <c r="F1069" s="149" t="s">
        <v>1768</v>
      </c>
      <c r="I1069" s="146"/>
      <c r="L1069" s="32"/>
      <c r="M1069" s="147"/>
      <c r="T1069" s="53"/>
      <c r="AT1069" s="17" t="s">
        <v>276</v>
      </c>
      <c r="AU1069" s="17" t="s">
        <v>81</v>
      </c>
    </row>
    <row r="1070" spans="2:65" s="12" customFormat="1" ht="11.25">
      <c r="B1070" s="150"/>
      <c r="D1070" s="148" t="s">
        <v>188</v>
      </c>
      <c r="F1070" s="152" t="s">
        <v>1769</v>
      </c>
      <c r="H1070" s="153">
        <v>1971.721</v>
      </c>
      <c r="I1070" s="154"/>
      <c r="L1070" s="150"/>
      <c r="M1070" s="155"/>
      <c r="T1070" s="156"/>
      <c r="AT1070" s="151" t="s">
        <v>188</v>
      </c>
      <c r="AU1070" s="151" t="s">
        <v>81</v>
      </c>
      <c r="AV1070" s="12" t="s">
        <v>81</v>
      </c>
      <c r="AW1070" s="12" t="s">
        <v>4</v>
      </c>
      <c r="AX1070" s="12" t="s">
        <v>79</v>
      </c>
      <c r="AY1070" s="151" t="s">
        <v>163</v>
      </c>
    </row>
    <row r="1071" spans="2:65" s="1" customFormat="1" ht="24.2" customHeight="1">
      <c r="B1071" s="32"/>
      <c r="C1071" s="131" t="s">
        <v>1770</v>
      </c>
      <c r="D1071" s="131" t="s">
        <v>165</v>
      </c>
      <c r="E1071" s="132" t="s">
        <v>1771</v>
      </c>
      <c r="F1071" s="133" t="s">
        <v>1772</v>
      </c>
      <c r="G1071" s="134" t="s">
        <v>260</v>
      </c>
      <c r="H1071" s="135">
        <v>2165.87</v>
      </c>
      <c r="I1071" s="136"/>
      <c r="J1071" s="137">
        <f>ROUND(I1071*H1071,2)</f>
        <v>0</v>
      </c>
      <c r="K1071" s="133" t="s">
        <v>169</v>
      </c>
      <c r="L1071" s="32"/>
      <c r="M1071" s="138" t="s">
        <v>19</v>
      </c>
      <c r="N1071" s="139" t="s">
        <v>43</v>
      </c>
      <c r="P1071" s="140">
        <f>O1071*H1071</f>
        <v>0</v>
      </c>
      <c r="Q1071" s="140">
        <v>8.8000000000000003E-4</v>
      </c>
      <c r="R1071" s="140">
        <f>Q1071*H1071</f>
        <v>1.9059656</v>
      </c>
      <c r="S1071" s="140">
        <v>0</v>
      </c>
      <c r="T1071" s="141">
        <f>S1071*H1071</f>
        <v>0</v>
      </c>
      <c r="AR1071" s="142" t="s">
        <v>265</v>
      </c>
      <c r="AT1071" s="142" t="s">
        <v>165</v>
      </c>
      <c r="AU1071" s="142" t="s">
        <v>81</v>
      </c>
      <c r="AY1071" s="17" t="s">
        <v>163</v>
      </c>
      <c r="BE1071" s="143">
        <f>IF(N1071="základní",J1071,0)</f>
        <v>0</v>
      </c>
      <c r="BF1071" s="143">
        <f>IF(N1071="snížená",J1071,0)</f>
        <v>0</v>
      </c>
      <c r="BG1071" s="143">
        <f>IF(N1071="zákl. přenesená",J1071,0)</f>
        <v>0</v>
      </c>
      <c r="BH1071" s="143">
        <f>IF(N1071="sníž. přenesená",J1071,0)</f>
        <v>0</v>
      </c>
      <c r="BI1071" s="143">
        <f>IF(N1071="nulová",J1071,0)</f>
        <v>0</v>
      </c>
      <c r="BJ1071" s="17" t="s">
        <v>79</v>
      </c>
      <c r="BK1071" s="143">
        <f>ROUND(I1071*H1071,2)</f>
        <v>0</v>
      </c>
      <c r="BL1071" s="17" t="s">
        <v>265</v>
      </c>
      <c r="BM1071" s="142" t="s">
        <v>1773</v>
      </c>
    </row>
    <row r="1072" spans="2:65" s="1" customFormat="1" ht="11.25">
      <c r="B1072" s="32"/>
      <c r="D1072" s="144" t="s">
        <v>172</v>
      </c>
      <c r="F1072" s="145" t="s">
        <v>1774</v>
      </c>
      <c r="I1072" s="146"/>
      <c r="L1072" s="32"/>
      <c r="M1072" s="147"/>
      <c r="T1072" s="53"/>
      <c r="AT1072" s="17" t="s">
        <v>172</v>
      </c>
      <c r="AU1072" s="17" t="s">
        <v>81</v>
      </c>
    </row>
    <row r="1073" spans="2:65" s="1" customFormat="1" ht="48.75">
      <c r="B1073" s="32"/>
      <c r="D1073" s="148" t="s">
        <v>174</v>
      </c>
      <c r="F1073" s="149" t="s">
        <v>1775</v>
      </c>
      <c r="I1073" s="146"/>
      <c r="L1073" s="32"/>
      <c r="M1073" s="147"/>
      <c r="T1073" s="53"/>
      <c r="AT1073" s="17" t="s">
        <v>174</v>
      </c>
      <c r="AU1073" s="17" t="s">
        <v>81</v>
      </c>
    </row>
    <row r="1074" spans="2:65" s="12" customFormat="1" ht="22.5">
      <c r="B1074" s="150"/>
      <c r="D1074" s="148" t="s">
        <v>188</v>
      </c>
      <c r="E1074" s="151" t="s">
        <v>19</v>
      </c>
      <c r="F1074" s="152" t="s">
        <v>1776</v>
      </c>
      <c r="H1074" s="153">
        <v>2165.87</v>
      </c>
      <c r="I1074" s="154"/>
      <c r="L1074" s="150"/>
      <c r="M1074" s="155"/>
      <c r="T1074" s="156"/>
      <c r="AT1074" s="151" t="s">
        <v>188</v>
      </c>
      <c r="AU1074" s="151" t="s">
        <v>81</v>
      </c>
      <c r="AV1074" s="12" t="s">
        <v>81</v>
      </c>
      <c r="AW1074" s="12" t="s">
        <v>34</v>
      </c>
      <c r="AX1074" s="12" t="s">
        <v>79</v>
      </c>
      <c r="AY1074" s="151" t="s">
        <v>163</v>
      </c>
    </row>
    <row r="1075" spans="2:65" s="1" customFormat="1" ht="24.2" customHeight="1">
      <c r="B1075" s="32"/>
      <c r="C1075" s="164" t="s">
        <v>1777</v>
      </c>
      <c r="D1075" s="164" t="s">
        <v>271</v>
      </c>
      <c r="E1075" s="165" t="s">
        <v>1724</v>
      </c>
      <c r="F1075" s="166" t="s">
        <v>1714</v>
      </c>
      <c r="G1075" s="167" t="s">
        <v>260</v>
      </c>
      <c r="H1075" s="168">
        <v>2490.7510000000002</v>
      </c>
      <c r="I1075" s="169"/>
      <c r="J1075" s="170">
        <f>ROUND(I1075*H1075,2)</f>
        <v>0</v>
      </c>
      <c r="K1075" s="166" t="s">
        <v>192</v>
      </c>
      <c r="L1075" s="171"/>
      <c r="M1075" s="172" t="s">
        <v>19</v>
      </c>
      <c r="N1075" s="173" t="s">
        <v>43</v>
      </c>
      <c r="P1075" s="140">
        <f>O1075*H1075</f>
        <v>0</v>
      </c>
      <c r="Q1075" s="140">
        <v>4.4999999999999997E-3</v>
      </c>
      <c r="R1075" s="140">
        <f>Q1075*H1075</f>
        <v>11.208379499999999</v>
      </c>
      <c r="S1075" s="140">
        <v>0</v>
      </c>
      <c r="T1075" s="141">
        <f>S1075*H1075</f>
        <v>0</v>
      </c>
      <c r="AR1075" s="142" t="s">
        <v>363</v>
      </c>
      <c r="AT1075" s="142" t="s">
        <v>271</v>
      </c>
      <c r="AU1075" s="142" t="s">
        <v>81</v>
      </c>
      <c r="AY1075" s="17" t="s">
        <v>163</v>
      </c>
      <c r="BE1075" s="143">
        <f>IF(N1075="základní",J1075,0)</f>
        <v>0</v>
      </c>
      <c r="BF1075" s="143">
        <f>IF(N1075="snížená",J1075,0)</f>
        <v>0</v>
      </c>
      <c r="BG1075" s="143">
        <f>IF(N1075="zákl. přenesená",J1075,0)</f>
        <v>0</v>
      </c>
      <c r="BH1075" s="143">
        <f>IF(N1075="sníž. přenesená",J1075,0)</f>
        <v>0</v>
      </c>
      <c r="BI1075" s="143">
        <f>IF(N1075="nulová",J1075,0)</f>
        <v>0</v>
      </c>
      <c r="BJ1075" s="17" t="s">
        <v>79</v>
      </c>
      <c r="BK1075" s="143">
        <f>ROUND(I1075*H1075,2)</f>
        <v>0</v>
      </c>
      <c r="BL1075" s="17" t="s">
        <v>265</v>
      </c>
      <c r="BM1075" s="142" t="s">
        <v>1778</v>
      </c>
    </row>
    <row r="1076" spans="2:65" s="1" customFormat="1" ht="29.25">
      <c r="B1076" s="32"/>
      <c r="D1076" s="148" t="s">
        <v>276</v>
      </c>
      <c r="F1076" s="149" t="s">
        <v>1716</v>
      </c>
      <c r="I1076" s="146"/>
      <c r="L1076" s="32"/>
      <c r="M1076" s="147"/>
      <c r="T1076" s="53"/>
      <c r="AT1076" s="17" t="s">
        <v>276</v>
      </c>
      <c r="AU1076" s="17" t="s">
        <v>81</v>
      </c>
    </row>
    <row r="1077" spans="2:65" s="12" customFormat="1" ht="11.25">
      <c r="B1077" s="150"/>
      <c r="D1077" s="148" t="s">
        <v>188</v>
      </c>
      <c r="F1077" s="152" t="s">
        <v>1779</v>
      </c>
      <c r="H1077" s="153">
        <v>2490.7510000000002</v>
      </c>
      <c r="I1077" s="154"/>
      <c r="L1077" s="150"/>
      <c r="M1077" s="155"/>
      <c r="T1077" s="156"/>
      <c r="AT1077" s="151" t="s">
        <v>188</v>
      </c>
      <c r="AU1077" s="151" t="s">
        <v>81</v>
      </c>
      <c r="AV1077" s="12" t="s">
        <v>81</v>
      </c>
      <c r="AW1077" s="12" t="s">
        <v>4</v>
      </c>
      <c r="AX1077" s="12" t="s">
        <v>79</v>
      </c>
      <c r="AY1077" s="151" t="s">
        <v>163</v>
      </c>
    </row>
    <row r="1078" spans="2:65" s="1" customFormat="1" ht="55.5" customHeight="1">
      <c r="B1078" s="32"/>
      <c r="C1078" s="131" t="s">
        <v>1780</v>
      </c>
      <c r="D1078" s="131" t="s">
        <v>165</v>
      </c>
      <c r="E1078" s="132" t="s">
        <v>1781</v>
      </c>
      <c r="F1078" s="133" t="s">
        <v>1782</v>
      </c>
      <c r="G1078" s="134" t="s">
        <v>521</v>
      </c>
      <c r="H1078" s="135">
        <v>6</v>
      </c>
      <c r="I1078" s="136"/>
      <c r="J1078" s="137">
        <f>ROUND(I1078*H1078,2)</f>
        <v>0</v>
      </c>
      <c r="K1078" s="133" t="s">
        <v>169</v>
      </c>
      <c r="L1078" s="32"/>
      <c r="M1078" s="138" t="s">
        <v>19</v>
      </c>
      <c r="N1078" s="139" t="s">
        <v>43</v>
      </c>
      <c r="P1078" s="140">
        <f>O1078*H1078</f>
        <v>0</v>
      </c>
      <c r="Q1078" s="140">
        <v>7.4999999999999997E-3</v>
      </c>
      <c r="R1078" s="140">
        <f>Q1078*H1078</f>
        <v>4.4999999999999998E-2</v>
      </c>
      <c r="S1078" s="140">
        <v>0</v>
      </c>
      <c r="T1078" s="141">
        <f>S1078*H1078</f>
        <v>0</v>
      </c>
      <c r="AR1078" s="142" t="s">
        <v>265</v>
      </c>
      <c r="AT1078" s="142" t="s">
        <v>165</v>
      </c>
      <c r="AU1078" s="142" t="s">
        <v>81</v>
      </c>
      <c r="AY1078" s="17" t="s">
        <v>163</v>
      </c>
      <c r="BE1078" s="143">
        <f>IF(N1078="základní",J1078,0)</f>
        <v>0</v>
      </c>
      <c r="BF1078" s="143">
        <f>IF(N1078="snížená",J1078,0)</f>
        <v>0</v>
      </c>
      <c r="BG1078" s="143">
        <f>IF(N1078="zákl. přenesená",J1078,0)</f>
        <v>0</v>
      </c>
      <c r="BH1078" s="143">
        <f>IF(N1078="sníž. přenesená",J1078,0)</f>
        <v>0</v>
      </c>
      <c r="BI1078" s="143">
        <f>IF(N1078="nulová",J1078,0)</f>
        <v>0</v>
      </c>
      <c r="BJ1078" s="17" t="s">
        <v>79</v>
      </c>
      <c r="BK1078" s="143">
        <f>ROUND(I1078*H1078,2)</f>
        <v>0</v>
      </c>
      <c r="BL1078" s="17" t="s">
        <v>265</v>
      </c>
      <c r="BM1078" s="142" t="s">
        <v>1783</v>
      </c>
    </row>
    <row r="1079" spans="2:65" s="1" customFormat="1" ht="11.25">
      <c r="B1079" s="32"/>
      <c r="D1079" s="144" t="s">
        <v>172</v>
      </c>
      <c r="F1079" s="145" t="s">
        <v>1784</v>
      </c>
      <c r="I1079" s="146"/>
      <c r="L1079" s="32"/>
      <c r="M1079" s="147"/>
      <c r="T1079" s="53"/>
      <c r="AT1079" s="17" t="s">
        <v>172</v>
      </c>
      <c r="AU1079" s="17" t="s">
        <v>81</v>
      </c>
    </row>
    <row r="1080" spans="2:65" s="1" customFormat="1" ht="48.75">
      <c r="B1080" s="32"/>
      <c r="D1080" s="148" t="s">
        <v>174</v>
      </c>
      <c r="F1080" s="149" t="s">
        <v>1775</v>
      </c>
      <c r="I1080" s="146"/>
      <c r="L1080" s="32"/>
      <c r="M1080" s="147"/>
      <c r="T1080" s="53"/>
      <c r="AT1080" s="17" t="s">
        <v>174</v>
      </c>
      <c r="AU1080" s="17" t="s">
        <v>81</v>
      </c>
    </row>
    <row r="1081" spans="2:65" s="1" customFormat="1" ht="33" customHeight="1">
      <c r="B1081" s="32"/>
      <c r="C1081" s="131" t="s">
        <v>1785</v>
      </c>
      <c r="D1081" s="131" t="s">
        <v>165</v>
      </c>
      <c r="E1081" s="132" t="s">
        <v>1786</v>
      </c>
      <c r="F1081" s="133" t="s">
        <v>1787</v>
      </c>
      <c r="G1081" s="134" t="s">
        <v>254</v>
      </c>
      <c r="H1081" s="135">
        <v>235</v>
      </c>
      <c r="I1081" s="136"/>
      <c r="J1081" s="137">
        <f>ROUND(I1081*H1081,2)</f>
        <v>0</v>
      </c>
      <c r="K1081" s="133" t="s">
        <v>169</v>
      </c>
      <c r="L1081" s="32"/>
      <c r="M1081" s="138" t="s">
        <v>19</v>
      </c>
      <c r="N1081" s="139" t="s">
        <v>43</v>
      </c>
      <c r="P1081" s="140">
        <f>O1081*H1081</f>
        <v>0</v>
      </c>
      <c r="Q1081" s="140">
        <v>2.9999999999999997E-4</v>
      </c>
      <c r="R1081" s="140">
        <f>Q1081*H1081</f>
        <v>7.0499999999999993E-2</v>
      </c>
      <c r="S1081" s="140">
        <v>0</v>
      </c>
      <c r="T1081" s="141">
        <f>S1081*H1081</f>
        <v>0</v>
      </c>
      <c r="AR1081" s="142" t="s">
        <v>265</v>
      </c>
      <c r="AT1081" s="142" t="s">
        <v>165</v>
      </c>
      <c r="AU1081" s="142" t="s">
        <v>81</v>
      </c>
      <c r="AY1081" s="17" t="s">
        <v>163</v>
      </c>
      <c r="BE1081" s="143">
        <f>IF(N1081="základní",J1081,0)</f>
        <v>0</v>
      </c>
      <c r="BF1081" s="143">
        <f>IF(N1081="snížená",J1081,0)</f>
        <v>0</v>
      </c>
      <c r="BG1081" s="143">
        <f>IF(N1081="zákl. přenesená",J1081,0)</f>
        <v>0</v>
      </c>
      <c r="BH1081" s="143">
        <f>IF(N1081="sníž. přenesená",J1081,0)</f>
        <v>0</v>
      </c>
      <c r="BI1081" s="143">
        <f>IF(N1081="nulová",J1081,0)</f>
        <v>0</v>
      </c>
      <c r="BJ1081" s="17" t="s">
        <v>79</v>
      </c>
      <c r="BK1081" s="143">
        <f>ROUND(I1081*H1081,2)</f>
        <v>0</v>
      </c>
      <c r="BL1081" s="17" t="s">
        <v>265</v>
      </c>
      <c r="BM1081" s="142" t="s">
        <v>1788</v>
      </c>
    </row>
    <row r="1082" spans="2:65" s="1" customFormat="1" ht="11.25">
      <c r="B1082" s="32"/>
      <c r="D1082" s="144" t="s">
        <v>172</v>
      </c>
      <c r="F1082" s="145" t="s">
        <v>1789</v>
      </c>
      <c r="I1082" s="146"/>
      <c r="L1082" s="32"/>
      <c r="M1082" s="147"/>
      <c r="T1082" s="53"/>
      <c r="AT1082" s="17" t="s">
        <v>172</v>
      </c>
      <c r="AU1082" s="17" t="s">
        <v>81</v>
      </c>
    </row>
    <row r="1083" spans="2:65" s="1" customFormat="1" ht="58.5">
      <c r="B1083" s="32"/>
      <c r="D1083" s="148" t="s">
        <v>174</v>
      </c>
      <c r="F1083" s="149" t="s">
        <v>1790</v>
      </c>
      <c r="I1083" s="146"/>
      <c r="L1083" s="32"/>
      <c r="M1083" s="147"/>
      <c r="T1083" s="53"/>
      <c r="AT1083" s="17" t="s">
        <v>174</v>
      </c>
      <c r="AU1083" s="17" t="s">
        <v>81</v>
      </c>
    </row>
    <row r="1084" spans="2:65" s="12" customFormat="1" ht="11.25">
      <c r="B1084" s="150"/>
      <c r="D1084" s="148" t="s">
        <v>188</v>
      </c>
      <c r="E1084" s="151" t="s">
        <v>19</v>
      </c>
      <c r="F1084" s="152" t="s">
        <v>1791</v>
      </c>
      <c r="H1084" s="153">
        <v>235</v>
      </c>
      <c r="I1084" s="154"/>
      <c r="L1084" s="150"/>
      <c r="M1084" s="155"/>
      <c r="T1084" s="156"/>
      <c r="AT1084" s="151" t="s">
        <v>188</v>
      </c>
      <c r="AU1084" s="151" t="s">
        <v>81</v>
      </c>
      <c r="AV1084" s="12" t="s">
        <v>81</v>
      </c>
      <c r="AW1084" s="12" t="s">
        <v>34</v>
      </c>
      <c r="AX1084" s="12" t="s">
        <v>79</v>
      </c>
      <c r="AY1084" s="151" t="s">
        <v>163</v>
      </c>
    </row>
    <row r="1085" spans="2:65" s="1" customFormat="1" ht="37.9" customHeight="1">
      <c r="B1085" s="32"/>
      <c r="C1085" s="131" t="s">
        <v>1792</v>
      </c>
      <c r="D1085" s="131" t="s">
        <v>165</v>
      </c>
      <c r="E1085" s="132" t="s">
        <v>1793</v>
      </c>
      <c r="F1085" s="133" t="s">
        <v>1794</v>
      </c>
      <c r="G1085" s="134" t="s">
        <v>254</v>
      </c>
      <c r="H1085" s="135">
        <v>604.83000000000004</v>
      </c>
      <c r="I1085" s="136"/>
      <c r="J1085" s="137">
        <f>ROUND(I1085*H1085,2)</f>
        <v>0</v>
      </c>
      <c r="K1085" s="133" t="s">
        <v>169</v>
      </c>
      <c r="L1085" s="32"/>
      <c r="M1085" s="138" t="s">
        <v>19</v>
      </c>
      <c r="N1085" s="139" t="s">
        <v>43</v>
      </c>
      <c r="P1085" s="140">
        <f>O1085*H1085</f>
        <v>0</v>
      </c>
      <c r="Q1085" s="140">
        <v>5.9999999999999995E-4</v>
      </c>
      <c r="R1085" s="140">
        <f>Q1085*H1085</f>
        <v>0.362898</v>
      </c>
      <c r="S1085" s="140">
        <v>0</v>
      </c>
      <c r="T1085" s="141">
        <f>S1085*H1085</f>
        <v>0</v>
      </c>
      <c r="AR1085" s="142" t="s">
        <v>265</v>
      </c>
      <c r="AT1085" s="142" t="s">
        <v>165</v>
      </c>
      <c r="AU1085" s="142" t="s">
        <v>81</v>
      </c>
      <c r="AY1085" s="17" t="s">
        <v>163</v>
      </c>
      <c r="BE1085" s="143">
        <f>IF(N1085="základní",J1085,0)</f>
        <v>0</v>
      </c>
      <c r="BF1085" s="143">
        <f>IF(N1085="snížená",J1085,0)</f>
        <v>0</v>
      </c>
      <c r="BG1085" s="143">
        <f>IF(N1085="zákl. přenesená",J1085,0)</f>
        <v>0</v>
      </c>
      <c r="BH1085" s="143">
        <f>IF(N1085="sníž. přenesená",J1085,0)</f>
        <v>0</v>
      </c>
      <c r="BI1085" s="143">
        <f>IF(N1085="nulová",J1085,0)</f>
        <v>0</v>
      </c>
      <c r="BJ1085" s="17" t="s">
        <v>79</v>
      </c>
      <c r="BK1085" s="143">
        <f>ROUND(I1085*H1085,2)</f>
        <v>0</v>
      </c>
      <c r="BL1085" s="17" t="s">
        <v>265</v>
      </c>
      <c r="BM1085" s="142" t="s">
        <v>1795</v>
      </c>
    </row>
    <row r="1086" spans="2:65" s="1" customFormat="1" ht="11.25">
      <c r="B1086" s="32"/>
      <c r="D1086" s="144" t="s">
        <v>172</v>
      </c>
      <c r="F1086" s="145" t="s">
        <v>1796</v>
      </c>
      <c r="I1086" s="146"/>
      <c r="L1086" s="32"/>
      <c r="M1086" s="147"/>
      <c r="T1086" s="53"/>
      <c r="AT1086" s="17" t="s">
        <v>172</v>
      </c>
      <c r="AU1086" s="17" t="s">
        <v>81</v>
      </c>
    </row>
    <row r="1087" spans="2:65" s="1" customFormat="1" ht="58.5">
      <c r="B1087" s="32"/>
      <c r="D1087" s="148" t="s">
        <v>174</v>
      </c>
      <c r="F1087" s="149" t="s">
        <v>1790</v>
      </c>
      <c r="I1087" s="146"/>
      <c r="L1087" s="32"/>
      <c r="M1087" s="147"/>
      <c r="T1087" s="53"/>
      <c r="AT1087" s="17" t="s">
        <v>174</v>
      </c>
      <c r="AU1087" s="17" t="s">
        <v>81</v>
      </c>
    </row>
    <row r="1088" spans="2:65" s="12" customFormat="1" ht="22.5">
      <c r="B1088" s="150"/>
      <c r="D1088" s="148" t="s">
        <v>188</v>
      </c>
      <c r="E1088" s="151" t="s">
        <v>19</v>
      </c>
      <c r="F1088" s="152" t="s">
        <v>1797</v>
      </c>
      <c r="H1088" s="153">
        <v>604.83000000000004</v>
      </c>
      <c r="I1088" s="154"/>
      <c r="L1088" s="150"/>
      <c r="M1088" s="155"/>
      <c r="T1088" s="156"/>
      <c r="AT1088" s="151" t="s">
        <v>188</v>
      </c>
      <c r="AU1088" s="151" t="s">
        <v>81</v>
      </c>
      <c r="AV1088" s="12" t="s">
        <v>81</v>
      </c>
      <c r="AW1088" s="12" t="s">
        <v>34</v>
      </c>
      <c r="AX1088" s="12" t="s">
        <v>79</v>
      </c>
      <c r="AY1088" s="151" t="s">
        <v>163</v>
      </c>
    </row>
    <row r="1089" spans="2:65" s="1" customFormat="1" ht="37.9" customHeight="1">
      <c r="B1089" s="32"/>
      <c r="C1089" s="131" t="s">
        <v>1798</v>
      </c>
      <c r="D1089" s="131" t="s">
        <v>165</v>
      </c>
      <c r="E1089" s="132" t="s">
        <v>1799</v>
      </c>
      <c r="F1089" s="133" t="s">
        <v>1800</v>
      </c>
      <c r="G1089" s="134" t="s">
        <v>254</v>
      </c>
      <c r="H1089" s="135">
        <v>509.71</v>
      </c>
      <c r="I1089" s="136"/>
      <c r="J1089" s="137">
        <f>ROUND(I1089*H1089,2)</f>
        <v>0</v>
      </c>
      <c r="K1089" s="133" t="s">
        <v>169</v>
      </c>
      <c r="L1089" s="32"/>
      <c r="M1089" s="138" t="s">
        <v>19</v>
      </c>
      <c r="N1089" s="139" t="s">
        <v>43</v>
      </c>
      <c r="P1089" s="140">
        <f>O1089*H1089</f>
        <v>0</v>
      </c>
      <c r="Q1089" s="140">
        <v>5.9999999999999995E-4</v>
      </c>
      <c r="R1089" s="140">
        <f>Q1089*H1089</f>
        <v>0.30582599999999999</v>
      </c>
      <c r="S1089" s="140">
        <v>0</v>
      </c>
      <c r="T1089" s="141">
        <f>S1089*H1089</f>
        <v>0</v>
      </c>
      <c r="AR1089" s="142" t="s">
        <v>265</v>
      </c>
      <c r="AT1089" s="142" t="s">
        <v>165</v>
      </c>
      <c r="AU1089" s="142" t="s">
        <v>81</v>
      </c>
      <c r="AY1089" s="17" t="s">
        <v>163</v>
      </c>
      <c r="BE1089" s="143">
        <f>IF(N1089="základní",J1089,0)</f>
        <v>0</v>
      </c>
      <c r="BF1089" s="143">
        <f>IF(N1089="snížená",J1089,0)</f>
        <v>0</v>
      </c>
      <c r="BG1089" s="143">
        <f>IF(N1089="zákl. přenesená",J1089,0)</f>
        <v>0</v>
      </c>
      <c r="BH1089" s="143">
        <f>IF(N1089="sníž. přenesená",J1089,0)</f>
        <v>0</v>
      </c>
      <c r="BI1089" s="143">
        <f>IF(N1089="nulová",J1089,0)</f>
        <v>0</v>
      </c>
      <c r="BJ1089" s="17" t="s">
        <v>79</v>
      </c>
      <c r="BK1089" s="143">
        <f>ROUND(I1089*H1089,2)</f>
        <v>0</v>
      </c>
      <c r="BL1089" s="17" t="s">
        <v>265</v>
      </c>
      <c r="BM1089" s="142" t="s">
        <v>1801</v>
      </c>
    </row>
    <row r="1090" spans="2:65" s="1" customFormat="1" ht="11.25">
      <c r="B1090" s="32"/>
      <c r="D1090" s="144" t="s">
        <v>172</v>
      </c>
      <c r="F1090" s="145" t="s">
        <v>1802</v>
      </c>
      <c r="I1090" s="146"/>
      <c r="L1090" s="32"/>
      <c r="M1090" s="147"/>
      <c r="T1090" s="53"/>
      <c r="AT1090" s="17" t="s">
        <v>172</v>
      </c>
      <c r="AU1090" s="17" t="s">
        <v>81</v>
      </c>
    </row>
    <row r="1091" spans="2:65" s="1" customFormat="1" ht="58.5">
      <c r="B1091" s="32"/>
      <c r="D1091" s="148" t="s">
        <v>174</v>
      </c>
      <c r="F1091" s="149" t="s">
        <v>1790</v>
      </c>
      <c r="I1091" s="146"/>
      <c r="L1091" s="32"/>
      <c r="M1091" s="147"/>
      <c r="T1091" s="53"/>
      <c r="AT1091" s="17" t="s">
        <v>174</v>
      </c>
      <c r="AU1091" s="17" t="s">
        <v>81</v>
      </c>
    </row>
    <row r="1092" spans="2:65" s="12" customFormat="1" ht="11.25">
      <c r="B1092" s="150"/>
      <c r="D1092" s="148" t="s">
        <v>188</v>
      </c>
      <c r="E1092" s="151" t="s">
        <v>19</v>
      </c>
      <c r="F1092" s="152" t="s">
        <v>1803</v>
      </c>
      <c r="H1092" s="153">
        <v>509.71</v>
      </c>
      <c r="I1092" s="154"/>
      <c r="L1092" s="150"/>
      <c r="M1092" s="155"/>
      <c r="T1092" s="156"/>
      <c r="AT1092" s="151" t="s">
        <v>188</v>
      </c>
      <c r="AU1092" s="151" t="s">
        <v>81</v>
      </c>
      <c r="AV1092" s="12" t="s">
        <v>81</v>
      </c>
      <c r="AW1092" s="12" t="s">
        <v>34</v>
      </c>
      <c r="AX1092" s="12" t="s">
        <v>79</v>
      </c>
      <c r="AY1092" s="151" t="s">
        <v>163</v>
      </c>
    </row>
    <row r="1093" spans="2:65" s="1" customFormat="1" ht="62.65" customHeight="1">
      <c r="B1093" s="32"/>
      <c r="C1093" s="131" t="s">
        <v>1804</v>
      </c>
      <c r="D1093" s="131" t="s">
        <v>165</v>
      </c>
      <c r="E1093" s="132" t="s">
        <v>1805</v>
      </c>
      <c r="F1093" s="133" t="s">
        <v>1806</v>
      </c>
      <c r="G1093" s="134" t="s">
        <v>260</v>
      </c>
      <c r="H1093" s="135">
        <v>1962.68</v>
      </c>
      <c r="I1093" s="136"/>
      <c r="J1093" s="137">
        <f>ROUND(I1093*H1093,2)</f>
        <v>0</v>
      </c>
      <c r="K1093" s="133" t="s">
        <v>169</v>
      </c>
      <c r="L1093" s="32"/>
      <c r="M1093" s="138" t="s">
        <v>19</v>
      </c>
      <c r="N1093" s="139" t="s">
        <v>43</v>
      </c>
      <c r="P1093" s="140">
        <f>O1093*H1093</f>
        <v>0</v>
      </c>
      <c r="Q1093" s="140">
        <v>1.3999999999999999E-4</v>
      </c>
      <c r="R1093" s="140">
        <f>Q1093*H1093</f>
        <v>0.2747752</v>
      </c>
      <c r="S1093" s="140">
        <v>0</v>
      </c>
      <c r="T1093" s="141">
        <f>S1093*H1093</f>
        <v>0</v>
      </c>
      <c r="AR1093" s="142" t="s">
        <v>265</v>
      </c>
      <c r="AT1093" s="142" t="s">
        <v>165</v>
      </c>
      <c r="AU1093" s="142" t="s">
        <v>81</v>
      </c>
      <c r="AY1093" s="17" t="s">
        <v>163</v>
      </c>
      <c r="BE1093" s="143">
        <f>IF(N1093="základní",J1093,0)</f>
        <v>0</v>
      </c>
      <c r="BF1093" s="143">
        <f>IF(N1093="snížená",J1093,0)</f>
        <v>0</v>
      </c>
      <c r="BG1093" s="143">
        <f>IF(N1093="zákl. přenesená",J1093,0)</f>
        <v>0</v>
      </c>
      <c r="BH1093" s="143">
        <f>IF(N1093="sníž. přenesená",J1093,0)</f>
        <v>0</v>
      </c>
      <c r="BI1093" s="143">
        <f>IF(N1093="nulová",J1093,0)</f>
        <v>0</v>
      </c>
      <c r="BJ1093" s="17" t="s">
        <v>79</v>
      </c>
      <c r="BK1093" s="143">
        <f>ROUND(I1093*H1093,2)</f>
        <v>0</v>
      </c>
      <c r="BL1093" s="17" t="s">
        <v>265</v>
      </c>
      <c r="BM1093" s="142" t="s">
        <v>1807</v>
      </c>
    </row>
    <row r="1094" spans="2:65" s="1" customFormat="1" ht="11.25">
      <c r="B1094" s="32"/>
      <c r="D1094" s="144" t="s">
        <v>172</v>
      </c>
      <c r="F1094" s="145" t="s">
        <v>1808</v>
      </c>
      <c r="I1094" s="146"/>
      <c r="L1094" s="32"/>
      <c r="M1094" s="147"/>
      <c r="T1094" s="53"/>
      <c r="AT1094" s="17" t="s">
        <v>172</v>
      </c>
      <c r="AU1094" s="17" t="s">
        <v>81</v>
      </c>
    </row>
    <row r="1095" spans="2:65" s="12" customFormat="1" ht="22.5">
      <c r="B1095" s="150"/>
      <c r="D1095" s="148" t="s">
        <v>188</v>
      </c>
      <c r="E1095" s="151" t="s">
        <v>19</v>
      </c>
      <c r="F1095" s="152" t="s">
        <v>1809</v>
      </c>
      <c r="H1095" s="153">
        <v>1962.68</v>
      </c>
      <c r="I1095" s="154"/>
      <c r="L1095" s="150"/>
      <c r="M1095" s="155"/>
      <c r="T1095" s="156"/>
      <c r="AT1095" s="151" t="s">
        <v>188</v>
      </c>
      <c r="AU1095" s="151" t="s">
        <v>81</v>
      </c>
      <c r="AV1095" s="12" t="s">
        <v>81</v>
      </c>
      <c r="AW1095" s="12" t="s">
        <v>34</v>
      </c>
      <c r="AX1095" s="12" t="s">
        <v>79</v>
      </c>
      <c r="AY1095" s="151" t="s">
        <v>163</v>
      </c>
    </row>
    <row r="1096" spans="2:65" s="1" customFormat="1" ht="33" customHeight="1">
      <c r="B1096" s="32"/>
      <c r="C1096" s="164" t="s">
        <v>1810</v>
      </c>
      <c r="D1096" s="164" t="s">
        <v>271</v>
      </c>
      <c r="E1096" s="165" t="s">
        <v>1811</v>
      </c>
      <c r="F1096" s="166" t="s">
        <v>1812</v>
      </c>
      <c r="G1096" s="167" t="s">
        <v>260</v>
      </c>
      <c r="H1096" s="168">
        <v>2257.0819999999999</v>
      </c>
      <c r="I1096" s="169"/>
      <c r="J1096" s="170">
        <f>ROUND(I1096*H1096,2)</f>
        <v>0</v>
      </c>
      <c r="K1096" s="166" t="s">
        <v>192</v>
      </c>
      <c r="L1096" s="171"/>
      <c r="M1096" s="172" t="s">
        <v>19</v>
      </c>
      <c r="N1096" s="173" t="s">
        <v>43</v>
      </c>
      <c r="P1096" s="140">
        <f>O1096*H1096</f>
        <v>0</v>
      </c>
      <c r="Q1096" s="140">
        <v>1.9E-3</v>
      </c>
      <c r="R1096" s="140">
        <f>Q1096*H1096</f>
        <v>4.2884557999999995</v>
      </c>
      <c r="S1096" s="140">
        <v>0</v>
      </c>
      <c r="T1096" s="141">
        <f>S1096*H1096</f>
        <v>0</v>
      </c>
      <c r="AR1096" s="142" t="s">
        <v>363</v>
      </c>
      <c r="AT1096" s="142" t="s">
        <v>271</v>
      </c>
      <c r="AU1096" s="142" t="s">
        <v>81</v>
      </c>
      <c r="AY1096" s="17" t="s">
        <v>163</v>
      </c>
      <c r="BE1096" s="143">
        <f>IF(N1096="základní",J1096,0)</f>
        <v>0</v>
      </c>
      <c r="BF1096" s="143">
        <f>IF(N1096="snížená",J1096,0)</f>
        <v>0</v>
      </c>
      <c r="BG1096" s="143">
        <f>IF(N1096="zákl. přenesená",J1096,0)</f>
        <v>0</v>
      </c>
      <c r="BH1096" s="143">
        <f>IF(N1096="sníž. přenesená",J1096,0)</f>
        <v>0</v>
      </c>
      <c r="BI1096" s="143">
        <f>IF(N1096="nulová",J1096,0)</f>
        <v>0</v>
      </c>
      <c r="BJ1096" s="17" t="s">
        <v>79</v>
      </c>
      <c r="BK1096" s="143">
        <f>ROUND(I1096*H1096,2)</f>
        <v>0</v>
      </c>
      <c r="BL1096" s="17" t="s">
        <v>265</v>
      </c>
      <c r="BM1096" s="142" t="s">
        <v>1813</v>
      </c>
    </row>
    <row r="1097" spans="2:65" s="1" customFormat="1" ht="29.25">
      <c r="B1097" s="32"/>
      <c r="D1097" s="148" t="s">
        <v>276</v>
      </c>
      <c r="F1097" s="149" t="s">
        <v>1814</v>
      </c>
      <c r="I1097" s="146"/>
      <c r="L1097" s="32"/>
      <c r="M1097" s="147"/>
      <c r="T1097" s="53"/>
      <c r="AT1097" s="17" t="s">
        <v>276</v>
      </c>
      <c r="AU1097" s="17" t="s">
        <v>81</v>
      </c>
    </row>
    <row r="1098" spans="2:65" s="12" customFormat="1" ht="11.25">
      <c r="B1098" s="150"/>
      <c r="D1098" s="148" t="s">
        <v>188</v>
      </c>
      <c r="F1098" s="152" t="s">
        <v>1815</v>
      </c>
      <c r="H1098" s="153">
        <v>2257.0819999999999</v>
      </c>
      <c r="I1098" s="154"/>
      <c r="L1098" s="150"/>
      <c r="M1098" s="155"/>
      <c r="T1098" s="156"/>
      <c r="AT1098" s="151" t="s">
        <v>188</v>
      </c>
      <c r="AU1098" s="151" t="s">
        <v>81</v>
      </c>
      <c r="AV1098" s="12" t="s">
        <v>81</v>
      </c>
      <c r="AW1098" s="12" t="s">
        <v>4</v>
      </c>
      <c r="AX1098" s="12" t="s">
        <v>79</v>
      </c>
      <c r="AY1098" s="151" t="s">
        <v>163</v>
      </c>
    </row>
    <row r="1099" spans="2:65" s="1" customFormat="1" ht="66.75" customHeight="1">
      <c r="B1099" s="32"/>
      <c r="C1099" s="131" t="s">
        <v>1816</v>
      </c>
      <c r="D1099" s="131" t="s">
        <v>165</v>
      </c>
      <c r="E1099" s="132" t="s">
        <v>1817</v>
      </c>
      <c r="F1099" s="133" t="s">
        <v>1818</v>
      </c>
      <c r="G1099" s="134" t="s">
        <v>260</v>
      </c>
      <c r="H1099" s="135">
        <v>873.19</v>
      </c>
      <c r="I1099" s="136"/>
      <c r="J1099" s="137">
        <f>ROUND(I1099*H1099,2)</f>
        <v>0</v>
      </c>
      <c r="K1099" s="133" t="s">
        <v>169</v>
      </c>
      <c r="L1099" s="32"/>
      <c r="M1099" s="138" t="s">
        <v>19</v>
      </c>
      <c r="N1099" s="139" t="s">
        <v>43</v>
      </c>
      <c r="P1099" s="140">
        <f>O1099*H1099</f>
        <v>0</v>
      </c>
      <c r="Q1099" s="140">
        <v>1.8000000000000001E-4</v>
      </c>
      <c r="R1099" s="140">
        <f>Q1099*H1099</f>
        <v>0.15717420000000001</v>
      </c>
      <c r="S1099" s="140">
        <v>0</v>
      </c>
      <c r="T1099" s="141">
        <f>S1099*H1099</f>
        <v>0</v>
      </c>
      <c r="AR1099" s="142" t="s">
        <v>170</v>
      </c>
      <c r="AT1099" s="142" t="s">
        <v>165</v>
      </c>
      <c r="AU1099" s="142" t="s">
        <v>81</v>
      </c>
      <c r="AY1099" s="17" t="s">
        <v>163</v>
      </c>
      <c r="BE1099" s="143">
        <f>IF(N1099="základní",J1099,0)</f>
        <v>0</v>
      </c>
      <c r="BF1099" s="143">
        <f>IF(N1099="snížená",J1099,0)</f>
        <v>0</v>
      </c>
      <c r="BG1099" s="143">
        <f>IF(N1099="zákl. přenesená",J1099,0)</f>
        <v>0</v>
      </c>
      <c r="BH1099" s="143">
        <f>IF(N1099="sníž. přenesená",J1099,0)</f>
        <v>0</v>
      </c>
      <c r="BI1099" s="143">
        <f>IF(N1099="nulová",J1099,0)</f>
        <v>0</v>
      </c>
      <c r="BJ1099" s="17" t="s">
        <v>79</v>
      </c>
      <c r="BK1099" s="143">
        <f>ROUND(I1099*H1099,2)</f>
        <v>0</v>
      </c>
      <c r="BL1099" s="17" t="s">
        <v>170</v>
      </c>
      <c r="BM1099" s="142" t="s">
        <v>1819</v>
      </c>
    </row>
    <row r="1100" spans="2:65" s="1" customFormat="1" ht="11.25">
      <c r="B1100" s="32"/>
      <c r="D1100" s="144" t="s">
        <v>172</v>
      </c>
      <c r="F1100" s="145" t="s">
        <v>1820</v>
      </c>
      <c r="I1100" s="146"/>
      <c r="L1100" s="32"/>
      <c r="M1100" s="147"/>
      <c r="T1100" s="53"/>
      <c r="AT1100" s="17" t="s">
        <v>172</v>
      </c>
      <c r="AU1100" s="17" t="s">
        <v>81</v>
      </c>
    </row>
    <row r="1101" spans="2:65" s="1" customFormat="1" ht="87.75">
      <c r="B1101" s="32"/>
      <c r="D1101" s="148" t="s">
        <v>174</v>
      </c>
      <c r="F1101" s="149" t="s">
        <v>1821</v>
      </c>
      <c r="I1101" s="146"/>
      <c r="L1101" s="32"/>
      <c r="M1101" s="147"/>
      <c r="T1101" s="53"/>
      <c r="AT1101" s="17" t="s">
        <v>174</v>
      </c>
      <c r="AU1101" s="17" t="s">
        <v>81</v>
      </c>
    </row>
    <row r="1102" spans="2:65" s="12" customFormat="1" ht="11.25">
      <c r="B1102" s="150"/>
      <c r="D1102" s="148" t="s">
        <v>188</v>
      </c>
      <c r="E1102" s="151" t="s">
        <v>19</v>
      </c>
      <c r="F1102" s="152" t="s">
        <v>1822</v>
      </c>
      <c r="H1102" s="153">
        <v>873.19</v>
      </c>
      <c r="I1102" s="154"/>
      <c r="L1102" s="150"/>
      <c r="M1102" s="155"/>
      <c r="T1102" s="156"/>
      <c r="AT1102" s="151" t="s">
        <v>188</v>
      </c>
      <c r="AU1102" s="151" t="s">
        <v>81</v>
      </c>
      <c r="AV1102" s="12" t="s">
        <v>81</v>
      </c>
      <c r="AW1102" s="12" t="s">
        <v>34</v>
      </c>
      <c r="AX1102" s="12" t="s">
        <v>79</v>
      </c>
      <c r="AY1102" s="151" t="s">
        <v>163</v>
      </c>
    </row>
    <row r="1103" spans="2:65" s="1" customFormat="1" ht="33" customHeight="1">
      <c r="B1103" s="32"/>
      <c r="C1103" s="164" t="s">
        <v>1823</v>
      </c>
      <c r="D1103" s="164" t="s">
        <v>271</v>
      </c>
      <c r="E1103" s="165" t="s">
        <v>1811</v>
      </c>
      <c r="F1103" s="166" t="s">
        <v>1812</v>
      </c>
      <c r="G1103" s="167" t="s">
        <v>260</v>
      </c>
      <c r="H1103" s="168">
        <v>1004.169</v>
      </c>
      <c r="I1103" s="169"/>
      <c r="J1103" s="170">
        <f>ROUND(I1103*H1103,2)</f>
        <v>0</v>
      </c>
      <c r="K1103" s="166" t="s">
        <v>192</v>
      </c>
      <c r="L1103" s="171"/>
      <c r="M1103" s="172" t="s">
        <v>19</v>
      </c>
      <c r="N1103" s="173" t="s">
        <v>43</v>
      </c>
      <c r="P1103" s="140">
        <f>O1103*H1103</f>
        <v>0</v>
      </c>
      <c r="Q1103" s="140">
        <v>1.9E-3</v>
      </c>
      <c r="R1103" s="140">
        <f>Q1103*H1103</f>
        <v>1.9079211</v>
      </c>
      <c r="S1103" s="140">
        <v>0</v>
      </c>
      <c r="T1103" s="141">
        <f>S1103*H1103</f>
        <v>0</v>
      </c>
      <c r="AR1103" s="142" t="s">
        <v>214</v>
      </c>
      <c r="AT1103" s="142" t="s">
        <v>271</v>
      </c>
      <c r="AU1103" s="142" t="s">
        <v>81</v>
      </c>
      <c r="AY1103" s="17" t="s">
        <v>163</v>
      </c>
      <c r="BE1103" s="143">
        <f>IF(N1103="základní",J1103,0)</f>
        <v>0</v>
      </c>
      <c r="BF1103" s="143">
        <f>IF(N1103="snížená",J1103,0)</f>
        <v>0</v>
      </c>
      <c r="BG1103" s="143">
        <f>IF(N1103="zákl. přenesená",J1103,0)</f>
        <v>0</v>
      </c>
      <c r="BH1103" s="143">
        <f>IF(N1103="sníž. přenesená",J1103,0)</f>
        <v>0</v>
      </c>
      <c r="BI1103" s="143">
        <f>IF(N1103="nulová",J1103,0)</f>
        <v>0</v>
      </c>
      <c r="BJ1103" s="17" t="s">
        <v>79</v>
      </c>
      <c r="BK1103" s="143">
        <f>ROUND(I1103*H1103,2)</f>
        <v>0</v>
      </c>
      <c r="BL1103" s="17" t="s">
        <v>170</v>
      </c>
      <c r="BM1103" s="142" t="s">
        <v>1824</v>
      </c>
    </row>
    <row r="1104" spans="2:65" s="1" customFormat="1" ht="29.25">
      <c r="B1104" s="32"/>
      <c r="D1104" s="148" t="s">
        <v>276</v>
      </c>
      <c r="F1104" s="149" t="s">
        <v>1814</v>
      </c>
      <c r="I1104" s="146"/>
      <c r="L1104" s="32"/>
      <c r="M1104" s="147"/>
      <c r="T1104" s="53"/>
      <c r="AT1104" s="17" t="s">
        <v>276</v>
      </c>
      <c r="AU1104" s="17" t="s">
        <v>81</v>
      </c>
    </row>
    <row r="1105" spans="2:65" s="12" customFormat="1" ht="11.25">
      <c r="B1105" s="150"/>
      <c r="D1105" s="148" t="s">
        <v>188</v>
      </c>
      <c r="F1105" s="152" t="s">
        <v>1825</v>
      </c>
      <c r="H1105" s="153">
        <v>1004.169</v>
      </c>
      <c r="I1105" s="154"/>
      <c r="L1105" s="150"/>
      <c r="M1105" s="155"/>
      <c r="T1105" s="156"/>
      <c r="AT1105" s="151" t="s">
        <v>188</v>
      </c>
      <c r="AU1105" s="151" t="s">
        <v>81</v>
      </c>
      <c r="AV1105" s="12" t="s">
        <v>81</v>
      </c>
      <c r="AW1105" s="12" t="s">
        <v>4</v>
      </c>
      <c r="AX1105" s="12" t="s">
        <v>79</v>
      </c>
      <c r="AY1105" s="151" t="s">
        <v>163</v>
      </c>
    </row>
    <row r="1106" spans="2:65" s="1" customFormat="1" ht="66.75" customHeight="1">
      <c r="B1106" s="32"/>
      <c r="C1106" s="131" t="s">
        <v>1826</v>
      </c>
      <c r="D1106" s="131" t="s">
        <v>165</v>
      </c>
      <c r="E1106" s="132" t="s">
        <v>1827</v>
      </c>
      <c r="F1106" s="133" t="s">
        <v>1828</v>
      </c>
      <c r="G1106" s="134" t="s">
        <v>260</v>
      </c>
      <c r="H1106" s="135">
        <v>556.5</v>
      </c>
      <c r="I1106" s="136"/>
      <c r="J1106" s="137">
        <f>ROUND(I1106*H1106,2)</f>
        <v>0</v>
      </c>
      <c r="K1106" s="133" t="s">
        <v>169</v>
      </c>
      <c r="L1106" s="32"/>
      <c r="M1106" s="138" t="s">
        <v>19</v>
      </c>
      <c r="N1106" s="139" t="s">
        <v>43</v>
      </c>
      <c r="P1106" s="140">
        <f>O1106*H1106</f>
        <v>0</v>
      </c>
      <c r="Q1106" s="140">
        <v>3.6000000000000002E-4</v>
      </c>
      <c r="R1106" s="140">
        <f>Q1106*H1106</f>
        <v>0.20034000000000002</v>
      </c>
      <c r="S1106" s="140">
        <v>0</v>
      </c>
      <c r="T1106" s="141">
        <f>S1106*H1106</f>
        <v>0</v>
      </c>
      <c r="AR1106" s="142" t="s">
        <v>265</v>
      </c>
      <c r="AT1106" s="142" t="s">
        <v>165</v>
      </c>
      <c r="AU1106" s="142" t="s">
        <v>81</v>
      </c>
      <c r="AY1106" s="17" t="s">
        <v>163</v>
      </c>
      <c r="BE1106" s="143">
        <f>IF(N1106="základní",J1106,0)</f>
        <v>0</v>
      </c>
      <c r="BF1106" s="143">
        <f>IF(N1106="snížená",J1106,0)</f>
        <v>0</v>
      </c>
      <c r="BG1106" s="143">
        <f>IF(N1106="zákl. přenesená",J1106,0)</f>
        <v>0</v>
      </c>
      <c r="BH1106" s="143">
        <f>IF(N1106="sníž. přenesená",J1106,0)</f>
        <v>0</v>
      </c>
      <c r="BI1106" s="143">
        <f>IF(N1106="nulová",J1106,0)</f>
        <v>0</v>
      </c>
      <c r="BJ1106" s="17" t="s">
        <v>79</v>
      </c>
      <c r="BK1106" s="143">
        <f>ROUND(I1106*H1106,2)</f>
        <v>0</v>
      </c>
      <c r="BL1106" s="17" t="s">
        <v>265</v>
      </c>
      <c r="BM1106" s="142" t="s">
        <v>1829</v>
      </c>
    </row>
    <row r="1107" spans="2:65" s="1" customFormat="1" ht="11.25">
      <c r="B1107" s="32"/>
      <c r="D1107" s="144" t="s">
        <v>172</v>
      </c>
      <c r="F1107" s="145" t="s">
        <v>1830</v>
      </c>
      <c r="I1107" s="146"/>
      <c r="L1107" s="32"/>
      <c r="M1107" s="147"/>
      <c r="T1107" s="53"/>
      <c r="AT1107" s="17" t="s">
        <v>172</v>
      </c>
      <c r="AU1107" s="17" t="s">
        <v>81</v>
      </c>
    </row>
    <row r="1108" spans="2:65" s="1" customFormat="1" ht="87.75">
      <c r="B1108" s="32"/>
      <c r="D1108" s="148" t="s">
        <v>174</v>
      </c>
      <c r="F1108" s="149" t="s">
        <v>1821</v>
      </c>
      <c r="I1108" s="146"/>
      <c r="L1108" s="32"/>
      <c r="M1108" s="147"/>
      <c r="T1108" s="53"/>
      <c r="AT1108" s="17" t="s">
        <v>174</v>
      </c>
      <c r="AU1108" s="17" t="s">
        <v>81</v>
      </c>
    </row>
    <row r="1109" spans="2:65" s="12" customFormat="1" ht="11.25">
      <c r="B1109" s="150"/>
      <c r="D1109" s="148" t="s">
        <v>188</v>
      </c>
      <c r="E1109" s="151" t="s">
        <v>19</v>
      </c>
      <c r="F1109" s="152" t="s">
        <v>1831</v>
      </c>
      <c r="H1109" s="153">
        <v>556.5</v>
      </c>
      <c r="I1109" s="154"/>
      <c r="L1109" s="150"/>
      <c r="M1109" s="155"/>
      <c r="T1109" s="156"/>
      <c r="AT1109" s="151" t="s">
        <v>188</v>
      </c>
      <c r="AU1109" s="151" t="s">
        <v>81</v>
      </c>
      <c r="AV1109" s="12" t="s">
        <v>81</v>
      </c>
      <c r="AW1109" s="12" t="s">
        <v>34</v>
      </c>
      <c r="AX1109" s="12" t="s">
        <v>79</v>
      </c>
      <c r="AY1109" s="151" t="s">
        <v>163</v>
      </c>
    </row>
    <row r="1110" spans="2:65" s="1" customFormat="1" ht="33" customHeight="1">
      <c r="B1110" s="32"/>
      <c r="C1110" s="164" t="s">
        <v>1832</v>
      </c>
      <c r="D1110" s="164" t="s">
        <v>271</v>
      </c>
      <c r="E1110" s="165" t="s">
        <v>1811</v>
      </c>
      <c r="F1110" s="166" t="s">
        <v>1812</v>
      </c>
      <c r="G1110" s="167" t="s">
        <v>260</v>
      </c>
      <c r="H1110" s="168">
        <v>639.97500000000002</v>
      </c>
      <c r="I1110" s="169"/>
      <c r="J1110" s="170">
        <f>ROUND(I1110*H1110,2)</f>
        <v>0</v>
      </c>
      <c r="K1110" s="166" t="s">
        <v>192</v>
      </c>
      <c r="L1110" s="171"/>
      <c r="M1110" s="172" t="s">
        <v>19</v>
      </c>
      <c r="N1110" s="173" t="s">
        <v>43</v>
      </c>
      <c r="P1110" s="140">
        <f>O1110*H1110</f>
        <v>0</v>
      </c>
      <c r="Q1110" s="140">
        <v>1.9E-3</v>
      </c>
      <c r="R1110" s="140">
        <f>Q1110*H1110</f>
        <v>1.2159525</v>
      </c>
      <c r="S1110" s="140">
        <v>0</v>
      </c>
      <c r="T1110" s="141">
        <f>S1110*H1110</f>
        <v>0</v>
      </c>
      <c r="AR1110" s="142" t="s">
        <v>363</v>
      </c>
      <c r="AT1110" s="142" t="s">
        <v>271</v>
      </c>
      <c r="AU1110" s="142" t="s">
        <v>81</v>
      </c>
      <c r="AY1110" s="17" t="s">
        <v>163</v>
      </c>
      <c r="BE1110" s="143">
        <f>IF(N1110="základní",J1110,0)</f>
        <v>0</v>
      </c>
      <c r="BF1110" s="143">
        <f>IF(N1110="snížená",J1110,0)</f>
        <v>0</v>
      </c>
      <c r="BG1110" s="143">
        <f>IF(N1110="zákl. přenesená",J1110,0)</f>
        <v>0</v>
      </c>
      <c r="BH1110" s="143">
        <f>IF(N1110="sníž. přenesená",J1110,0)</f>
        <v>0</v>
      </c>
      <c r="BI1110" s="143">
        <f>IF(N1110="nulová",J1110,0)</f>
        <v>0</v>
      </c>
      <c r="BJ1110" s="17" t="s">
        <v>79</v>
      </c>
      <c r="BK1110" s="143">
        <f>ROUND(I1110*H1110,2)</f>
        <v>0</v>
      </c>
      <c r="BL1110" s="17" t="s">
        <v>265</v>
      </c>
      <c r="BM1110" s="142" t="s">
        <v>1833</v>
      </c>
    </row>
    <row r="1111" spans="2:65" s="1" customFormat="1" ht="29.25">
      <c r="B1111" s="32"/>
      <c r="D1111" s="148" t="s">
        <v>276</v>
      </c>
      <c r="F1111" s="149" t="s">
        <v>1814</v>
      </c>
      <c r="I1111" s="146"/>
      <c r="L1111" s="32"/>
      <c r="M1111" s="147"/>
      <c r="T1111" s="53"/>
      <c r="AT1111" s="17" t="s">
        <v>276</v>
      </c>
      <c r="AU1111" s="17" t="s">
        <v>81</v>
      </c>
    </row>
    <row r="1112" spans="2:65" s="12" customFormat="1" ht="11.25">
      <c r="B1112" s="150"/>
      <c r="D1112" s="148" t="s">
        <v>188</v>
      </c>
      <c r="F1112" s="152" t="s">
        <v>1834</v>
      </c>
      <c r="H1112" s="153">
        <v>639.97500000000002</v>
      </c>
      <c r="I1112" s="154"/>
      <c r="L1112" s="150"/>
      <c r="M1112" s="155"/>
      <c r="T1112" s="156"/>
      <c r="AT1112" s="151" t="s">
        <v>188</v>
      </c>
      <c r="AU1112" s="151" t="s">
        <v>81</v>
      </c>
      <c r="AV1112" s="12" t="s">
        <v>81</v>
      </c>
      <c r="AW1112" s="12" t="s">
        <v>4</v>
      </c>
      <c r="AX1112" s="12" t="s">
        <v>79</v>
      </c>
      <c r="AY1112" s="151" t="s">
        <v>163</v>
      </c>
    </row>
    <row r="1113" spans="2:65" s="1" customFormat="1" ht="66.75" customHeight="1">
      <c r="B1113" s="32"/>
      <c r="C1113" s="131" t="s">
        <v>1835</v>
      </c>
      <c r="D1113" s="131" t="s">
        <v>165</v>
      </c>
      <c r="E1113" s="132" t="s">
        <v>1836</v>
      </c>
      <c r="F1113" s="133" t="s">
        <v>1837</v>
      </c>
      <c r="G1113" s="134" t="s">
        <v>260</v>
      </c>
      <c r="H1113" s="135">
        <v>87.24</v>
      </c>
      <c r="I1113" s="136"/>
      <c r="J1113" s="137">
        <f>ROUND(I1113*H1113,2)</f>
        <v>0</v>
      </c>
      <c r="K1113" s="133" t="s">
        <v>169</v>
      </c>
      <c r="L1113" s="32"/>
      <c r="M1113" s="138" t="s">
        <v>19</v>
      </c>
      <c r="N1113" s="139" t="s">
        <v>43</v>
      </c>
      <c r="P1113" s="140">
        <f>O1113*H1113</f>
        <v>0</v>
      </c>
      <c r="Q1113" s="140">
        <v>5.4000000000000001E-4</v>
      </c>
      <c r="R1113" s="140">
        <f>Q1113*H1113</f>
        <v>4.7109599999999995E-2</v>
      </c>
      <c r="S1113" s="140">
        <v>0</v>
      </c>
      <c r="T1113" s="141">
        <f>S1113*H1113</f>
        <v>0</v>
      </c>
      <c r="AR1113" s="142" t="s">
        <v>265</v>
      </c>
      <c r="AT1113" s="142" t="s">
        <v>165</v>
      </c>
      <c r="AU1113" s="142" t="s">
        <v>81</v>
      </c>
      <c r="AY1113" s="17" t="s">
        <v>163</v>
      </c>
      <c r="BE1113" s="143">
        <f>IF(N1113="základní",J1113,0)</f>
        <v>0</v>
      </c>
      <c r="BF1113" s="143">
        <f>IF(N1113="snížená",J1113,0)</f>
        <v>0</v>
      </c>
      <c r="BG1113" s="143">
        <f>IF(N1113="zákl. přenesená",J1113,0)</f>
        <v>0</v>
      </c>
      <c r="BH1113" s="143">
        <f>IF(N1113="sníž. přenesená",J1113,0)</f>
        <v>0</v>
      </c>
      <c r="BI1113" s="143">
        <f>IF(N1113="nulová",J1113,0)</f>
        <v>0</v>
      </c>
      <c r="BJ1113" s="17" t="s">
        <v>79</v>
      </c>
      <c r="BK1113" s="143">
        <f>ROUND(I1113*H1113,2)</f>
        <v>0</v>
      </c>
      <c r="BL1113" s="17" t="s">
        <v>265</v>
      </c>
      <c r="BM1113" s="142" t="s">
        <v>1838</v>
      </c>
    </row>
    <row r="1114" spans="2:65" s="1" customFormat="1" ht="11.25">
      <c r="B1114" s="32"/>
      <c r="D1114" s="144" t="s">
        <v>172</v>
      </c>
      <c r="F1114" s="145" t="s">
        <v>1839</v>
      </c>
      <c r="I1114" s="146"/>
      <c r="L1114" s="32"/>
      <c r="M1114" s="147"/>
      <c r="T1114" s="53"/>
      <c r="AT1114" s="17" t="s">
        <v>172</v>
      </c>
      <c r="AU1114" s="17" t="s">
        <v>81</v>
      </c>
    </row>
    <row r="1115" spans="2:65" s="1" customFormat="1" ht="87.75">
      <c r="B1115" s="32"/>
      <c r="D1115" s="148" t="s">
        <v>174</v>
      </c>
      <c r="F1115" s="149" t="s">
        <v>1821</v>
      </c>
      <c r="I1115" s="146"/>
      <c r="L1115" s="32"/>
      <c r="M1115" s="147"/>
      <c r="T1115" s="53"/>
      <c r="AT1115" s="17" t="s">
        <v>174</v>
      </c>
      <c r="AU1115" s="17" t="s">
        <v>81</v>
      </c>
    </row>
    <row r="1116" spans="2:65" s="12" customFormat="1" ht="11.25">
      <c r="B1116" s="150"/>
      <c r="D1116" s="148" t="s">
        <v>188</v>
      </c>
      <c r="E1116" s="151" t="s">
        <v>19</v>
      </c>
      <c r="F1116" s="152" t="s">
        <v>1840</v>
      </c>
      <c r="H1116" s="153">
        <v>87.24</v>
      </c>
      <c r="I1116" s="154"/>
      <c r="L1116" s="150"/>
      <c r="M1116" s="155"/>
      <c r="T1116" s="156"/>
      <c r="AT1116" s="151" t="s">
        <v>188</v>
      </c>
      <c r="AU1116" s="151" t="s">
        <v>81</v>
      </c>
      <c r="AV1116" s="12" t="s">
        <v>81</v>
      </c>
      <c r="AW1116" s="12" t="s">
        <v>34</v>
      </c>
      <c r="AX1116" s="12" t="s">
        <v>79</v>
      </c>
      <c r="AY1116" s="151" t="s">
        <v>163</v>
      </c>
    </row>
    <row r="1117" spans="2:65" s="1" customFormat="1" ht="33" customHeight="1">
      <c r="B1117" s="32"/>
      <c r="C1117" s="164" t="s">
        <v>1841</v>
      </c>
      <c r="D1117" s="164" t="s">
        <v>271</v>
      </c>
      <c r="E1117" s="165" t="s">
        <v>1811</v>
      </c>
      <c r="F1117" s="166" t="s">
        <v>1812</v>
      </c>
      <c r="G1117" s="167" t="s">
        <v>260</v>
      </c>
      <c r="H1117" s="168">
        <v>100.32599999999999</v>
      </c>
      <c r="I1117" s="169"/>
      <c r="J1117" s="170">
        <f>ROUND(I1117*H1117,2)</f>
        <v>0</v>
      </c>
      <c r="K1117" s="166" t="s">
        <v>192</v>
      </c>
      <c r="L1117" s="171"/>
      <c r="M1117" s="172" t="s">
        <v>19</v>
      </c>
      <c r="N1117" s="173" t="s">
        <v>43</v>
      </c>
      <c r="P1117" s="140">
        <f>O1117*H1117</f>
        <v>0</v>
      </c>
      <c r="Q1117" s="140">
        <v>1.9E-3</v>
      </c>
      <c r="R1117" s="140">
        <f>Q1117*H1117</f>
        <v>0.19061939999999999</v>
      </c>
      <c r="S1117" s="140">
        <v>0</v>
      </c>
      <c r="T1117" s="141">
        <f>S1117*H1117</f>
        <v>0</v>
      </c>
      <c r="AR1117" s="142" t="s">
        <v>363</v>
      </c>
      <c r="AT1117" s="142" t="s">
        <v>271</v>
      </c>
      <c r="AU1117" s="142" t="s">
        <v>81</v>
      </c>
      <c r="AY1117" s="17" t="s">
        <v>163</v>
      </c>
      <c r="BE1117" s="143">
        <f>IF(N1117="základní",J1117,0)</f>
        <v>0</v>
      </c>
      <c r="BF1117" s="143">
        <f>IF(N1117="snížená",J1117,0)</f>
        <v>0</v>
      </c>
      <c r="BG1117" s="143">
        <f>IF(N1117="zákl. přenesená",J1117,0)</f>
        <v>0</v>
      </c>
      <c r="BH1117" s="143">
        <f>IF(N1117="sníž. přenesená",J1117,0)</f>
        <v>0</v>
      </c>
      <c r="BI1117" s="143">
        <f>IF(N1117="nulová",J1117,0)</f>
        <v>0</v>
      </c>
      <c r="BJ1117" s="17" t="s">
        <v>79</v>
      </c>
      <c r="BK1117" s="143">
        <f>ROUND(I1117*H1117,2)</f>
        <v>0</v>
      </c>
      <c r="BL1117" s="17" t="s">
        <v>265</v>
      </c>
      <c r="BM1117" s="142" t="s">
        <v>1842</v>
      </c>
    </row>
    <row r="1118" spans="2:65" s="1" customFormat="1" ht="29.25">
      <c r="B1118" s="32"/>
      <c r="D1118" s="148" t="s">
        <v>276</v>
      </c>
      <c r="F1118" s="149" t="s">
        <v>1814</v>
      </c>
      <c r="I1118" s="146"/>
      <c r="L1118" s="32"/>
      <c r="M1118" s="147"/>
      <c r="T1118" s="53"/>
      <c r="AT1118" s="17" t="s">
        <v>276</v>
      </c>
      <c r="AU1118" s="17" t="s">
        <v>81</v>
      </c>
    </row>
    <row r="1119" spans="2:65" s="12" customFormat="1" ht="11.25">
      <c r="B1119" s="150"/>
      <c r="D1119" s="148" t="s">
        <v>188</v>
      </c>
      <c r="F1119" s="152" t="s">
        <v>1843</v>
      </c>
      <c r="H1119" s="153">
        <v>100.32599999999999</v>
      </c>
      <c r="I1119" s="154"/>
      <c r="L1119" s="150"/>
      <c r="M1119" s="155"/>
      <c r="T1119" s="156"/>
      <c r="AT1119" s="151" t="s">
        <v>188</v>
      </c>
      <c r="AU1119" s="151" t="s">
        <v>81</v>
      </c>
      <c r="AV1119" s="12" t="s">
        <v>81</v>
      </c>
      <c r="AW1119" s="12" t="s">
        <v>4</v>
      </c>
      <c r="AX1119" s="12" t="s">
        <v>79</v>
      </c>
      <c r="AY1119" s="151" t="s">
        <v>163</v>
      </c>
    </row>
    <row r="1120" spans="2:65" s="1" customFormat="1" ht="49.15" customHeight="1">
      <c r="B1120" s="32"/>
      <c r="C1120" s="131" t="s">
        <v>1844</v>
      </c>
      <c r="D1120" s="131" t="s">
        <v>165</v>
      </c>
      <c r="E1120" s="132" t="s">
        <v>1845</v>
      </c>
      <c r="F1120" s="133" t="s">
        <v>1846</v>
      </c>
      <c r="G1120" s="134" t="s">
        <v>274</v>
      </c>
      <c r="H1120" s="135">
        <v>23.672000000000001</v>
      </c>
      <c r="I1120" s="136"/>
      <c r="J1120" s="137">
        <f>ROUND(I1120*H1120,2)</f>
        <v>0</v>
      </c>
      <c r="K1120" s="133" t="s">
        <v>169</v>
      </c>
      <c r="L1120" s="32"/>
      <c r="M1120" s="138" t="s">
        <v>19</v>
      </c>
      <c r="N1120" s="139" t="s">
        <v>43</v>
      </c>
      <c r="P1120" s="140">
        <f>O1120*H1120</f>
        <v>0</v>
      </c>
      <c r="Q1120" s="140">
        <v>0</v>
      </c>
      <c r="R1120" s="140">
        <f>Q1120*H1120</f>
        <v>0</v>
      </c>
      <c r="S1120" s="140">
        <v>0</v>
      </c>
      <c r="T1120" s="141">
        <f>S1120*H1120</f>
        <v>0</v>
      </c>
      <c r="AR1120" s="142" t="s">
        <v>265</v>
      </c>
      <c r="AT1120" s="142" t="s">
        <v>165</v>
      </c>
      <c r="AU1120" s="142" t="s">
        <v>81</v>
      </c>
      <c r="AY1120" s="17" t="s">
        <v>163</v>
      </c>
      <c r="BE1120" s="143">
        <f>IF(N1120="základní",J1120,0)</f>
        <v>0</v>
      </c>
      <c r="BF1120" s="143">
        <f>IF(N1120="snížená",J1120,0)</f>
        <v>0</v>
      </c>
      <c r="BG1120" s="143">
        <f>IF(N1120="zákl. přenesená",J1120,0)</f>
        <v>0</v>
      </c>
      <c r="BH1120" s="143">
        <f>IF(N1120="sníž. přenesená",J1120,0)</f>
        <v>0</v>
      </c>
      <c r="BI1120" s="143">
        <f>IF(N1120="nulová",J1120,0)</f>
        <v>0</v>
      </c>
      <c r="BJ1120" s="17" t="s">
        <v>79</v>
      </c>
      <c r="BK1120" s="143">
        <f>ROUND(I1120*H1120,2)</f>
        <v>0</v>
      </c>
      <c r="BL1120" s="17" t="s">
        <v>265</v>
      </c>
      <c r="BM1120" s="142" t="s">
        <v>1847</v>
      </c>
    </row>
    <row r="1121" spans="2:65" s="1" customFormat="1" ht="11.25">
      <c r="B1121" s="32"/>
      <c r="D1121" s="144" t="s">
        <v>172</v>
      </c>
      <c r="F1121" s="145" t="s">
        <v>1848</v>
      </c>
      <c r="I1121" s="146"/>
      <c r="L1121" s="32"/>
      <c r="M1121" s="147"/>
      <c r="T1121" s="53"/>
      <c r="AT1121" s="17" t="s">
        <v>172</v>
      </c>
      <c r="AU1121" s="17" t="s">
        <v>81</v>
      </c>
    </row>
    <row r="1122" spans="2:65" s="1" customFormat="1" ht="126.75">
      <c r="B1122" s="32"/>
      <c r="D1122" s="148" t="s">
        <v>174</v>
      </c>
      <c r="F1122" s="149" t="s">
        <v>1849</v>
      </c>
      <c r="I1122" s="146"/>
      <c r="L1122" s="32"/>
      <c r="M1122" s="147"/>
      <c r="T1122" s="53"/>
      <c r="AT1122" s="17" t="s">
        <v>174</v>
      </c>
      <c r="AU1122" s="17" t="s">
        <v>81</v>
      </c>
    </row>
    <row r="1123" spans="2:65" s="11" customFormat="1" ht="22.9" customHeight="1">
      <c r="B1123" s="119"/>
      <c r="D1123" s="120" t="s">
        <v>71</v>
      </c>
      <c r="E1123" s="129" t="s">
        <v>1850</v>
      </c>
      <c r="F1123" s="129" t="s">
        <v>1851</v>
      </c>
      <c r="I1123" s="122"/>
      <c r="J1123" s="130">
        <f>BK1123</f>
        <v>0</v>
      </c>
      <c r="L1123" s="119"/>
      <c r="M1123" s="124"/>
      <c r="P1123" s="125">
        <f>SUM(P1124:P1273)</f>
        <v>0</v>
      </c>
      <c r="R1123" s="125">
        <f>SUM(R1124:R1273)</f>
        <v>140.38216838</v>
      </c>
      <c r="T1123" s="126">
        <f>SUM(T1124:T1273)</f>
        <v>0</v>
      </c>
      <c r="AR1123" s="120" t="s">
        <v>81</v>
      </c>
      <c r="AT1123" s="127" t="s">
        <v>71</v>
      </c>
      <c r="AU1123" s="127" t="s">
        <v>79</v>
      </c>
      <c r="AY1123" s="120" t="s">
        <v>163</v>
      </c>
      <c r="BK1123" s="128">
        <f>SUM(BK1124:BK1273)</f>
        <v>0</v>
      </c>
    </row>
    <row r="1124" spans="2:65" s="1" customFormat="1" ht="37.9" customHeight="1">
      <c r="B1124" s="32"/>
      <c r="C1124" s="131" t="s">
        <v>1852</v>
      </c>
      <c r="D1124" s="131" t="s">
        <v>165</v>
      </c>
      <c r="E1124" s="132" t="s">
        <v>1853</v>
      </c>
      <c r="F1124" s="133" t="s">
        <v>1854</v>
      </c>
      <c r="G1124" s="134" t="s">
        <v>260</v>
      </c>
      <c r="H1124" s="135">
        <v>154.21</v>
      </c>
      <c r="I1124" s="136"/>
      <c r="J1124" s="137">
        <f>ROUND(I1124*H1124,2)</f>
        <v>0</v>
      </c>
      <c r="K1124" s="133" t="s">
        <v>169</v>
      </c>
      <c r="L1124" s="32"/>
      <c r="M1124" s="138" t="s">
        <v>19</v>
      </c>
      <c r="N1124" s="139" t="s">
        <v>43</v>
      </c>
      <c r="P1124" s="140">
        <f>O1124*H1124</f>
        <v>0</v>
      </c>
      <c r="Q1124" s="140">
        <v>0</v>
      </c>
      <c r="R1124" s="140">
        <f>Q1124*H1124</f>
        <v>0</v>
      </c>
      <c r="S1124" s="140">
        <v>0</v>
      </c>
      <c r="T1124" s="141">
        <f>S1124*H1124</f>
        <v>0</v>
      </c>
      <c r="AR1124" s="142" t="s">
        <v>265</v>
      </c>
      <c r="AT1124" s="142" t="s">
        <v>165</v>
      </c>
      <c r="AU1124" s="142" t="s">
        <v>81</v>
      </c>
      <c r="AY1124" s="17" t="s">
        <v>163</v>
      </c>
      <c r="BE1124" s="143">
        <f>IF(N1124="základní",J1124,0)</f>
        <v>0</v>
      </c>
      <c r="BF1124" s="143">
        <f>IF(N1124="snížená",J1124,0)</f>
        <v>0</v>
      </c>
      <c r="BG1124" s="143">
        <f>IF(N1124="zákl. přenesená",J1124,0)</f>
        <v>0</v>
      </c>
      <c r="BH1124" s="143">
        <f>IF(N1124="sníž. přenesená",J1124,0)</f>
        <v>0</v>
      </c>
      <c r="BI1124" s="143">
        <f>IF(N1124="nulová",J1124,0)</f>
        <v>0</v>
      </c>
      <c r="BJ1124" s="17" t="s">
        <v>79</v>
      </c>
      <c r="BK1124" s="143">
        <f>ROUND(I1124*H1124,2)</f>
        <v>0</v>
      </c>
      <c r="BL1124" s="17" t="s">
        <v>265</v>
      </c>
      <c r="BM1124" s="142" t="s">
        <v>1855</v>
      </c>
    </row>
    <row r="1125" spans="2:65" s="1" customFormat="1" ht="11.25">
      <c r="B1125" s="32"/>
      <c r="D1125" s="144" t="s">
        <v>172</v>
      </c>
      <c r="F1125" s="145" t="s">
        <v>1856</v>
      </c>
      <c r="I1125" s="146"/>
      <c r="L1125" s="32"/>
      <c r="M1125" s="147"/>
      <c r="T1125" s="53"/>
      <c r="AT1125" s="17" t="s">
        <v>172</v>
      </c>
      <c r="AU1125" s="17" t="s">
        <v>81</v>
      </c>
    </row>
    <row r="1126" spans="2:65" s="1" customFormat="1" ht="48.75">
      <c r="B1126" s="32"/>
      <c r="D1126" s="148" t="s">
        <v>174</v>
      </c>
      <c r="F1126" s="149" t="s">
        <v>1857</v>
      </c>
      <c r="I1126" s="146"/>
      <c r="L1126" s="32"/>
      <c r="M1126" s="147"/>
      <c r="T1126" s="53"/>
      <c r="AT1126" s="17" t="s">
        <v>174</v>
      </c>
      <c r="AU1126" s="17" t="s">
        <v>81</v>
      </c>
    </row>
    <row r="1127" spans="2:65" s="12" customFormat="1" ht="11.25">
      <c r="B1127" s="150"/>
      <c r="D1127" s="148" t="s">
        <v>188</v>
      </c>
      <c r="E1127" s="151" t="s">
        <v>19</v>
      </c>
      <c r="F1127" s="152" t="s">
        <v>1858</v>
      </c>
      <c r="H1127" s="153">
        <v>154.21</v>
      </c>
      <c r="I1127" s="154"/>
      <c r="L1127" s="150"/>
      <c r="M1127" s="155"/>
      <c r="T1127" s="156"/>
      <c r="AT1127" s="151" t="s">
        <v>188</v>
      </c>
      <c r="AU1127" s="151" t="s">
        <v>81</v>
      </c>
      <c r="AV1127" s="12" t="s">
        <v>81</v>
      </c>
      <c r="AW1127" s="12" t="s">
        <v>34</v>
      </c>
      <c r="AX1127" s="12" t="s">
        <v>79</v>
      </c>
      <c r="AY1127" s="151" t="s">
        <v>163</v>
      </c>
    </row>
    <row r="1128" spans="2:65" s="1" customFormat="1" ht="24.2" customHeight="1">
      <c r="B1128" s="32"/>
      <c r="C1128" s="164" t="s">
        <v>1859</v>
      </c>
      <c r="D1128" s="164" t="s">
        <v>271</v>
      </c>
      <c r="E1128" s="165" t="s">
        <v>1860</v>
      </c>
      <c r="F1128" s="166" t="s">
        <v>1861</v>
      </c>
      <c r="G1128" s="167" t="s">
        <v>260</v>
      </c>
      <c r="H1128" s="168">
        <v>157.29400000000001</v>
      </c>
      <c r="I1128" s="169"/>
      <c r="J1128" s="170">
        <f>ROUND(I1128*H1128,2)</f>
        <v>0</v>
      </c>
      <c r="K1128" s="166" t="s">
        <v>169</v>
      </c>
      <c r="L1128" s="171"/>
      <c r="M1128" s="172" t="s">
        <v>19</v>
      </c>
      <c r="N1128" s="173" t="s">
        <v>43</v>
      </c>
      <c r="P1128" s="140">
        <f>O1128*H1128</f>
        <v>0</v>
      </c>
      <c r="Q1128" s="140">
        <v>2.3999999999999998E-3</v>
      </c>
      <c r="R1128" s="140">
        <f>Q1128*H1128</f>
        <v>0.3775056</v>
      </c>
      <c r="S1128" s="140">
        <v>0</v>
      </c>
      <c r="T1128" s="141">
        <f>S1128*H1128</f>
        <v>0</v>
      </c>
      <c r="AR1128" s="142" t="s">
        <v>363</v>
      </c>
      <c r="AT1128" s="142" t="s">
        <v>271</v>
      </c>
      <c r="AU1128" s="142" t="s">
        <v>81</v>
      </c>
      <c r="AY1128" s="17" t="s">
        <v>163</v>
      </c>
      <c r="BE1128" s="143">
        <f>IF(N1128="základní",J1128,0)</f>
        <v>0</v>
      </c>
      <c r="BF1128" s="143">
        <f>IF(N1128="snížená",J1128,0)</f>
        <v>0</v>
      </c>
      <c r="BG1128" s="143">
        <f>IF(N1128="zákl. přenesená",J1128,0)</f>
        <v>0</v>
      </c>
      <c r="BH1128" s="143">
        <f>IF(N1128="sníž. přenesená",J1128,0)</f>
        <v>0</v>
      </c>
      <c r="BI1128" s="143">
        <f>IF(N1128="nulová",J1128,0)</f>
        <v>0</v>
      </c>
      <c r="BJ1128" s="17" t="s">
        <v>79</v>
      </c>
      <c r="BK1128" s="143">
        <f>ROUND(I1128*H1128,2)</f>
        <v>0</v>
      </c>
      <c r="BL1128" s="17" t="s">
        <v>265</v>
      </c>
      <c r="BM1128" s="142" t="s">
        <v>1862</v>
      </c>
    </row>
    <row r="1129" spans="2:65" s="1" customFormat="1" ht="29.25">
      <c r="B1129" s="32"/>
      <c r="D1129" s="148" t="s">
        <v>276</v>
      </c>
      <c r="F1129" s="149" t="s">
        <v>1863</v>
      </c>
      <c r="I1129" s="146"/>
      <c r="L1129" s="32"/>
      <c r="M1129" s="147"/>
      <c r="T1129" s="53"/>
      <c r="AT1129" s="17" t="s">
        <v>276</v>
      </c>
      <c r="AU1129" s="17" t="s">
        <v>81</v>
      </c>
    </row>
    <row r="1130" spans="2:65" s="12" customFormat="1" ht="11.25">
      <c r="B1130" s="150"/>
      <c r="D1130" s="148" t="s">
        <v>188</v>
      </c>
      <c r="F1130" s="152" t="s">
        <v>1864</v>
      </c>
      <c r="H1130" s="153">
        <v>157.29400000000001</v>
      </c>
      <c r="I1130" s="154"/>
      <c r="L1130" s="150"/>
      <c r="M1130" s="155"/>
      <c r="T1130" s="156"/>
      <c r="AT1130" s="151" t="s">
        <v>188</v>
      </c>
      <c r="AU1130" s="151" t="s">
        <v>81</v>
      </c>
      <c r="AV1130" s="12" t="s">
        <v>81</v>
      </c>
      <c r="AW1130" s="12" t="s">
        <v>4</v>
      </c>
      <c r="AX1130" s="12" t="s">
        <v>79</v>
      </c>
      <c r="AY1130" s="151" t="s">
        <v>163</v>
      </c>
    </row>
    <row r="1131" spans="2:65" s="1" customFormat="1" ht="37.9" customHeight="1">
      <c r="B1131" s="32"/>
      <c r="C1131" s="131" t="s">
        <v>1865</v>
      </c>
      <c r="D1131" s="131" t="s">
        <v>165</v>
      </c>
      <c r="E1131" s="132" t="s">
        <v>1853</v>
      </c>
      <c r="F1131" s="133" t="s">
        <v>1854</v>
      </c>
      <c r="G1131" s="134" t="s">
        <v>260</v>
      </c>
      <c r="H1131" s="135">
        <v>119.44</v>
      </c>
      <c r="I1131" s="136"/>
      <c r="J1131" s="137">
        <f>ROUND(I1131*H1131,2)</f>
        <v>0</v>
      </c>
      <c r="K1131" s="133" t="s">
        <v>169</v>
      </c>
      <c r="L1131" s="32"/>
      <c r="M1131" s="138" t="s">
        <v>19</v>
      </c>
      <c r="N1131" s="139" t="s">
        <v>43</v>
      </c>
      <c r="P1131" s="140">
        <f>O1131*H1131</f>
        <v>0</v>
      </c>
      <c r="Q1131" s="140">
        <v>0</v>
      </c>
      <c r="R1131" s="140">
        <f>Q1131*H1131</f>
        <v>0</v>
      </c>
      <c r="S1131" s="140">
        <v>0</v>
      </c>
      <c r="T1131" s="141">
        <f>S1131*H1131</f>
        <v>0</v>
      </c>
      <c r="AR1131" s="142" t="s">
        <v>265</v>
      </c>
      <c r="AT1131" s="142" t="s">
        <v>165</v>
      </c>
      <c r="AU1131" s="142" t="s">
        <v>81</v>
      </c>
      <c r="AY1131" s="17" t="s">
        <v>163</v>
      </c>
      <c r="BE1131" s="143">
        <f>IF(N1131="základní",J1131,0)</f>
        <v>0</v>
      </c>
      <c r="BF1131" s="143">
        <f>IF(N1131="snížená",J1131,0)</f>
        <v>0</v>
      </c>
      <c r="BG1131" s="143">
        <f>IF(N1131="zákl. přenesená",J1131,0)</f>
        <v>0</v>
      </c>
      <c r="BH1131" s="143">
        <f>IF(N1131="sníž. přenesená",J1131,0)</f>
        <v>0</v>
      </c>
      <c r="BI1131" s="143">
        <f>IF(N1131="nulová",J1131,0)</f>
        <v>0</v>
      </c>
      <c r="BJ1131" s="17" t="s">
        <v>79</v>
      </c>
      <c r="BK1131" s="143">
        <f>ROUND(I1131*H1131,2)</f>
        <v>0</v>
      </c>
      <c r="BL1131" s="17" t="s">
        <v>265</v>
      </c>
      <c r="BM1131" s="142" t="s">
        <v>1866</v>
      </c>
    </row>
    <row r="1132" spans="2:65" s="1" customFormat="1" ht="11.25">
      <c r="B1132" s="32"/>
      <c r="D1132" s="144" t="s">
        <v>172</v>
      </c>
      <c r="F1132" s="145" t="s">
        <v>1856</v>
      </c>
      <c r="I1132" s="146"/>
      <c r="L1132" s="32"/>
      <c r="M1132" s="147"/>
      <c r="T1132" s="53"/>
      <c r="AT1132" s="17" t="s">
        <v>172</v>
      </c>
      <c r="AU1132" s="17" t="s">
        <v>81</v>
      </c>
    </row>
    <row r="1133" spans="2:65" s="1" customFormat="1" ht="48.75">
      <c r="B1133" s="32"/>
      <c r="D1133" s="148" t="s">
        <v>174</v>
      </c>
      <c r="F1133" s="149" t="s">
        <v>1857</v>
      </c>
      <c r="I1133" s="146"/>
      <c r="L1133" s="32"/>
      <c r="M1133" s="147"/>
      <c r="T1133" s="53"/>
      <c r="AT1133" s="17" t="s">
        <v>174</v>
      </c>
      <c r="AU1133" s="17" t="s">
        <v>81</v>
      </c>
    </row>
    <row r="1134" spans="2:65" s="12" customFormat="1" ht="11.25">
      <c r="B1134" s="150"/>
      <c r="D1134" s="148" t="s">
        <v>188</v>
      </c>
      <c r="E1134" s="151" t="s">
        <v>19</v>
      </c>
      <c r="F1134" s="152" t="s">
        <v>1867</v>
      </c>
      <c r="H1134" s="153">
        <v>119.44</v>
      </c>
      <c r="I1134" s="154"/>
      <c r="L1134" s="150"/>
      <c r="M1134" s="155"/>
      <c r="T1134" s="156"/>
      <c r="AT1134" s="151" t="s">
        <v>188</v>
      </c>
      <c r="AU1134" s="151" t="s">
        <v>81</v>
      </c>
      <c r="AV1134" s="12" t="s">
        <v>81</v>
      </c>
      <c r="AW1134" s="12" t="s">
        <v>34</v>
      </c>
      <c r="AX1134" s="12" t="s">
        <v>79</v>
      </c>
      <c r="AY1134" s="151" t="s">
        <v>163</v>
      </c>
    </row>
    <row r="1135" spans="2:65" s="1" customFormat="1" ht="24.2" customHeight="1">
      <c r="B1135" s="32"/>
      <c r="C1135" s="164" t="s">
        <v>1868</v>
      </c>
      <c r="D1135" s="164" t="s">
        <v>271</v>
      </c>
      <c r="E1135" s="165" t="s">
        <v>1869</v>
      </c>
      <c r="F1135" s="166" t="s">
        <v>1870</v>
      </c>
      <c r="G1135" s="167" t="s">
        <v>260</v>
      </c>
      <c r="H1135" s="168">
        <v>121.82899999999999</v>
      </c>
      <c r="I1135" s="169"/>
      <c r="J1135" s="170">
        <f>ROUND(I1135*H1135,2)</f>
        <v>0</v>
      </c>
      <c r="K1135" s="166" t="s">
        <v>169</v>
      </c>
      <c r="L1135" s="171"/>
      <c r="M1135" s="172" t="s">
        <v>19</v>
      </c>
      <c r="N1135" s="173" t="s">
        <v>43</v>
      </c>
      <c r="P1135" s="140">
        <f>O1135*H1135</f>
        <v>0</v>
      </c>
      <c r="Q1135" s="140">
        <v>3.5999999999999999E-3</v>
      </c>
      <c r="R1135" s="140">
        <f>Q1135*H1135</f>
        <v>0.43858439999999999</v>
      </c>
      <c r="S1135" s="140">
        <v>0</v>
      </c>
      <c r="T1135" s="141">
        <f>S1135*H1135</f>
        <v>0</v>
      </c>
      <c r="AR1135" s="142" t="s">
        <v>363</v>
      </c>
      <c r="AT1135" s="142" t="s">
        <v>271</v>
      </c>
      <c r="AU1135" s="142" t="s">
        <v>81</v>
      </c>
      <c r="AY1135" s="17" t="s">
        <v>163</v>
      </c>
      <c r="BE1135" s="143">
        <f>IF(N1135="základní",J1135,0)</f>
        <v>0</v>
      </c>
      <c r="BF1135" s="143">
        <f>IF(N1135="snížená",J1135,0)</f>
        <v>0</v>
      </c>
      <c r="BG1135" s="143">
        <f>IF(N1135="zákl. přenesená",J1135,0)</f>
        <v>0</v>
      </c>
      <c r="BH1135" s="143">
        <f>IF(N1135="sníž. přenesená",J1135,0)</f>
        <v>0</v>
      </c>
      <c r="BI1135" s="143">
        <f>IF(N1135="nulová",J1135,0)</f>
        <v>0</v>
      </c>
      <c r="BJ1135" s="17" t="s">
        <v>79</v>
      </c>
      <c r="BK1135" s="143">
        <f>ROUND(I1135*H1135,2)</f>
        <v>0</v>
      </c>
      <c r="BL1135" s="17" t="s">
        <v>265</v>
      </c>
      <c r="BM1135" s="142" t="s">
        <v>1871</v>
      </c>
    </row>
    <row r="1136" spans="2:65" s="1" customFormat="1" ht="29.25">
      <c r="B1136" s="32"/>
      <c r="D1136" s="148" t="s">
        <v>276</v>
      </c>
      <c r="F1136" s="149" t="s">
        <v>1863</v>
      </c>
      <c r="I1136" s="146"/>
      <c r="L1136" s="32"/>
      <c r="M1136" s="147"/>
      <c r="T1136" s="53"/>
      <c r="AT1136" s="17" t="s">
        <v>276</v>
      </c>
      <c r="AU1136" s="17" t="s">
        <v>81</v>
      </c>
    </row>
    <row r="1137" spans="2:65" s="12" customFormat="1" ht="11.25">
      <c r="B1137" s="150"/>
      <c r="D1137" s="148" t="s">
        <v>188</v>
      </c>
      <c r="F1137" s="152" t="s">
        <v>1872</v>
      </c>
      <c r="H1137" s="153">
        <v>121.82899999999999</v>
      </c>
      <c r="I1137" s="154"/>
      <c r="L1137" s="150"/>
      <c r="M1137" s="155"/>
      <c r="T1137" s="156"/>
      <c r="AT1137" s="151" t="s">
        <v>188</v>
      </c>
      <c r="AU1137" s="151" t="s">
        <v>81</v>
      </c>
      <c r="AV1137" s="12" t="s">
        <v>81</v>
      </c>
      <c r="AW1137" s="12" t="s">
        <v>4</v>
      </c>
      <c r="AX1137" s="12" t="s">
        <v>79</v>
      </c>
      <c r="AY1137" s="151" t="s">
        <v>163</v>
      </c>
    </row>
    <row r="1138" spans="2:65" s="1" customFormat="1" ht="37.9" customHeight="1">
      <c r="B1138" s="32"/>
      <c r="C1138" s="131" t="s">
        <v>1873</v>
      </c>
      <c r="D1138" s="131" t="s">
        <v>165</v>
      </c>
      <c r="E1138" s="132" t="s">
        <v>1853</v>
      </c>
      <c r="F1138" s="133" t="s">
        <v>1854</v>
      </c>
      <c r="G1138" s="134" t="s">
        <v>260</v>
      </c>
      <c r="H1138" s="135">
        <v>1429.415</v>
      </c>
      <c r="I1138" s="136"/>
      <c r="J1138" s="137">
        <f>ROUND(I1138*H1138,2)</f>
        <v>0</v>
      </c>
      <c r="K1138" s="133" t="s">
        <v>169</v>
      </c>
      <c r="L1138" s="32"/>
      <c r="M1138" s="138" t="s">
        <v>19</v>
      </c>
      <c r="N1138" s="139" t="s">
        <v>43</v>
      </c>
      <c r="P1138" s="140">
        <f>O1138*H1138</f>
        <v>0</v>
      </c>
      <c r="Q1138" s="140">
        <v>0</v>
      </c>
      <c r="R1138" s="140">
        <f>Q1138*H1138</f>
        <v>0</v>
      </c>
      <c r="S1138" s="140">
        <v>0</v>
      </c>
      <c r="T1138" s="141">
        <f>S1138*H1138</f>
        <v>0</v>
      </c>
      <c r="AR1138" s="142" t="s">
        <v>265</v>
      </c>
      <c r="AT1138" s="142" t="s">
        <v>165</v>
      </c>
      <c r="AU1138" s="142" t="s">
        <v>81</v>
      </c>
      <c r="AY1138" s="17" t="s">
        <v>163</v>
      </c>
      <c r="BE1138" s="143">
        <f>IF(N1138="základní",J1138,0)</f>
        <v>0</v>
      </c>
      <c r="BF1138" s="143">
        <f>IF(N1138="snížená",J1138,0)</f>
        <v>0</v>
      </c>
      <c r="BG1138" s="143">
        <f>IF(N1138="zákl. přenesená",J1138,0)</f>
        <v>0</v>
      </c>
      <c r="BH1138" s="143">
        <f>IF(N1138="sníž. přenesená",J1138,0)</f>
        <v>0</v>
      </c>
      <c r="BI1138" s="143">
        <f>IF(N1138="nulová",J1138,0)</f>
        <v>0</v>
      </c>
      <c r="BJ1138" s="17" t="s">
        <v>79</v>
      </c>
      <c r="BK1138" s="143">
        <f>ROUND(I1138*H1138,2)</f>
        <v>0</v>
      </c>
      <c r="BL1138" s="17" t="s">
        <v>265</v>
      </c>
      <c r="BM1138" s="142" t="s">
        <v>1874</v>
      </c>
    </row>
    <row r="1139" spans="2:65" s="1" customFormat="1" ht="11.25">
      <c r="B1139" s="32"/>
      <c r="D1139" s="144" t="s">
        <v>172</v>
      </c>
      <c r="F1139" s="145" t="s">
        <v>1856</v>
      </c>
      <c r="I1139" s="146"/>
      <c r="L1139" s="32"/>
      <c r="M1139" s="147"/>
      <c r="T1139" s="53"/>
      <c r="AT1139" s="17" t="s">
        <v>172</v>
      </c>
      <c r="AU1139" s="17" t="s">
        <v>81</v>
      </c>
    </row>
    <row r="1140" spans="2:65" s="1" customFormat="1" ht="48.75">
      <c r="B1140" s="32"/>
      <c r="D1140" s="148" t="s">
        <v>174</v>
      </c>
      <c r="F1140" s="149" t="s">
        <v>1857</v>
      </c>
      <c r="I1140" s="146"/>
      <c r="L1140" s="32"/>
      <c r="M1140" s="147"/>
      <c r="T1140" s="53"/>
      <c r="AT1140" s="17" t="s">
        <v>174</v>
      </c>
      <c r="AU1140" s="17" t="s">
        <v>81</v>
      </c>
    </row>
    <row r="1141" spans="2:65" s="12" customFormat="1" ht="22.5">
      <c r="B1141" s="150"/>
      <c r="D1141" s="148" t="s">
        <v>188</v>
      </c>
      <c r="E1141" s="151" t="s">
        <v>19</v>
      </c>
      <c r="F1141" s="152" t="s">
        <v>1875</v>
      </c>
      <c r="H1141" s="153">
        <v>181.42</v>
      </c>
      <c r="I1141" s="154"/>
      <c r="L1141" s="150"/>
      <c r="M1141" s="155"/>
      <c r="T1141" s="156"/>
      <c r="AT1141" s="151" t="s">
        <v>188</v>
      </c>
      <c r="AU1141" s="151" t="s">
        <v>81</v>
      </c>
      <c r="AV1141" s="12" t="s">
        <v>81</v>
      </c>
      <c r="AW1141" s="12" t="s">
        <v>34</v>
      </c>
      <c r="AX1141" s="12" t="s">
        <v>72</v>
      </c>
      <c r="AY1141" s="151" t="s">
        <v>163</v>
      </c>
    </row>
    <row r="1142" spans="2:65" s="12" customFormat="1" ht="22.5">
      <c r="B1142" s="150"/>
      <c r="D1142" s="148" t="s">
        <v>188</v>
      </c>
      <c r="E1142" s="151" t="s">
        <v>19</v>
      </c>
      <c r="F1142" s="152" t="s">
        <v>1876</v>
      </c>
      <c r="H1142" s="153">
        <v>392.7</v>
      </c>
      <c r="I1142" s="154"/>
      <c r="L1142" s="150"/>
      <c r="M1142" s="155"/>
      <c r="T1142" s="156"/>
      <c r="AT1142" s="151" t="s">
        <v>188</v>
      </c>
      <c r="AU1142" s="151" t="s">
        <v>81</v>
      </c>
      <c r="AV1142" s="12" t="s">
        <v>81</v>
      </c>
      <c r="AW1142" s="12" t="s">
        <v>34</v>
      </c>
      <c r="AX1142" s="12" t="s">
        <v>72</v>
      </c>
      <c r="AY1142" s="151" t="s">
        <v>163</v>
      </c>
    </row>
    <row r="1143" spans="2:65" s="12" customFormat="1" ht="11.25">
      <c r="B1143" s="150"/>
      <c r="D1143" s="148" t="s">
        <v>188</v>
      </c>
      <c r="E1143" s="151" t="s">
        <v>19</v>
      </c>
      <c r="F1143" s="152" t="s">
        <v>1877</v>
      </c>
      <c r="H1143" s="153">
        <v>296.21499999999997</v>
      </c>
      <c r="I1143" s="154"/>
      <c r="L1143" s="150"/>
      <c r="M1143" s="155"/>
      <c r="T1143" s="156"/>
      <c r="AT1143" s="151" t="s">
        <v>188</v>
      </c>
      <c r="AU1143" s="151" t="s">
        <v>81</v>
      </c>
      <c r="AV1143" s="12" t="s">
        <v>81</v>
      </c>
      <c r="AW1143" s="12" t="s">
        <v>34</v>
      </c>
      <c r="AX1143" s="12" t="s">
        <v>72</v>
      </c>
      <c r="AY1143" s="151" t="s">
        <v>163</v>
      </c>
    </row>
    <row r="1144" spans="2:65" s="12" customFormat="1" ht="11.25">
      <c r="B1144" s="150"/>
      <c r="D1144" s="148" t="s">
        <v>188</v>
      </c>
      <c r="E1144" s="151" t="s">
        <v>19</v>
      </c>
      <c r="F1144" s="152" t="s">
        <v>1878</v>
      </c>
      <c r="H1144" s="153">
        <v>559.08000000000004</v>
      </c>
      <c r="I1144" s="154"/>
      <c r="L1144" s="150"/>
      <c r="M1144" s="155"/>
      <c r="T1144" s="156"/>
      <c r="AT1144" s="151" t="s">
        <v>188</v>
      </c>
      <c r="AU1144" s="151" t="s">
        <v>81</v>
      </c>
      <c r="AV1144" s="12" t="s">
        <v>81</v>
      </c>
      <c r="AW1144" s="12" t="s">
        <v>34</v>
      </c>
      <c r="AX1144" s="12" t="s">
        <v>72</v>
      </c>
      <c r="AY1144" s="151" t="s">
        <v>163</v>
      </c>
    </row>
    <row r="1145" spans="2:65" s="13" customFormat="1" ht="11.25">
      <c r="B1145" s="157"/>
      <c r="D1145" s="148" t="s">
        <v>188</v>
      </c>
      <c r="E1145" s="158" t="s">
        <v>19</v>
      </c>
      <c r="F1145" s="159" t="s">
        <v>244</v>
      </c>
      <c r="H1145" s="160">
        <v>1429.415</v>
      </c>
      <c r="I1145" s="161"/>
      <c r="L1145" s="157"/>
      <c r="M1145" s="162"/>
      <c r="T1145" s="163"/>
      <c r="AT1145" s="158" t="s">
        <v>188</v>
      </c>
      <c r="AU1145" s="158" t="s">
        <v>81</v>
      </c>
      <c r="AV1145" s="13" t="s">
        <v>170</v>
      </c>
      <c r="AW1145" s="13" t="s">
        <v>34</v>
      </c>
      <c r="AX1145" s="13" t="s">
        <v>79</v>
      </c>
      <c r="AY1145" s="158" t="s">
        <v>163</v>
      </c>
    </row>
    <row r="1146" spans="2:65" s="1" customFormat="1" ht="24.2" customHeight="1">
      <c r="B1146" s="32"/>
      <c r="C1146" s="164" t="s">
        <v>1879</v>
      </c>
      <c r="D1146" s="164" t="s">
        <v>271</v>
      </c>
      <c r="E1146" s="165" t="s">
        <v>1880</v>
      </c>
      <c r="F1146" s="166" t="s">
        <v>1881</v>
      </c>
      <c r="G1146" s="167" t="s">
        <v>260</v>
      </c>
      <c r="H1146" s="168">
        <v>1458.0029999999999</v>
      </c>
      <c r="I1146" s="169"/>
      <c r="J1146" s="170">
        <f>ROUND(I1146*H1146,2)</f>
        <v>0</v>
      </c>
      <c r="K1146" s="166" t="s">
        <v>169</v>
      </c>
      <c r="L1146" s="171"/>
      <c r="M1146" s="172" t="s">
        <v>19</v>
      </c>
      <c r="N1146" s="173" t="s">
        <v>43</v>
      </c>
      <c r="P1146" s="140">
        <f>O1146*H1146</f>
        <v>0</v>
      </c>
      <c r="Q1146" s="140">
        <v>4.1999999999999997E-3</v>
      </c>
      <c r="R1146" s="140">
        <f>Q1146*H1146</f>
        <v>6.1236125999999995</v>
      </c>
      <c r="S1146" s="140">
        <v>0</v>
      </c>
      <c r="T1146" s="141">
        <f>S1146*H1146</f>
        <v>0</v>
      </c>
      <c r="AR1146" s="142" t="s">
        <v>363</v>
      </c>
      <c r="AT1146" s="142" t="s">
        <v>271</v>
      </c>
      <c r="AU1146" s="142" t="s">
        <v>81</v>
      </c>
      <c r="AY1146" s="17" t="s">
        <v>163</v>
      </c>
      <c r="BE1146" s="143">
        <f>IF(N1146="základní",J1146,0)</f>
        <v>0</v>
      </c>
      <c r="BF1146" s="143">
        <f>IF(N1146="snížená",J1146,0)</f>
        <v>0</v>
      </c>
      <c r="BG1146" s="143">
        <f>IF(N1146="zákl. přenesená",J1146,0)</f>
        <v>0</v>
      </c>
      <c r="BH1146" s="143">
        <f>IF(N1146="sníž. přenesená",J1146,0)</f>
        <v>0</v>
      </c>
      <c r="BI1146" s="143">
        <f>IF(N1146="nulová",J1146,0)</f>
        <v>0</v>
      </c>
      <c r="BJ1146" s="17" t="s">
        <v>79</v>
      </c>
      <c r="BK1146" s="143">
        <f>ROUND(I1146*H1146,2)</f>
        <v>0</v>
      </c>
      <c r="BL1146" s="17" t="s">
        <v>265</v>
      </c>
      <c r="BM1146" s="142" t="s">
        <v>1882</v>
      </c>
    </row>
    <row r="1147" spans="2:65" s="1" customFormat="1" ht="29.25">
      <c r="B1147" s="32"/>
      <c r="D1147" s="148" t="s">
        <v>276</v>
      </c>
      <c r="F1147" s="149" t="s">
        <v>1863</v>
      </c>
      <c r="I1147" s="146"/>
      <c r="L1147" s="32"/>
      <c r="M1147" s="147"/>
      <c r="T1147" s="53"/>
      <c r="AT1147" s="17" t="s">
        <v>276</v>
      </c>
      <c r="AU1147" s="17" t="s">
        <v>81</v>
      </c>
    </row>
    <row r="1148" spans="2:65" s="12" customFormat="1" ht="11.25">
      <c r="B1148" s="150"/>
      <c r="D1148" s="148" t="s">
        <v>188</v>
      </c>
      <c r="F1148" s="152" t="s">
        <v>1883</v>
      </c>
      <c r="H1148" s="153">
        <v>1458.0029999999999</v>
      </c>
      <c r="I1148" s="154"/>
      <c r="L1148" s="150"/>
      <c r="M1148" s="155"/>
      <c r="T1148" s="156"/>
      <c r="AT1148" s="151" t="s">
        <v>188</v>
      </c>
      <c r="AU1148" s="151" t="s">
        <v>81</v>
      </c>
      <c r="AV1148" s="12" t="s">
        <v>81</v>
      </c>
      <c r="AW1148" s="12" t="s">
        <v>4</v>
      </c>
      <c r="AX1148" s="12" t="s">
        <v>79</v>
      </c>
      <c r="AY1148" s="151" t="s">
        <v>163</v>
      </c>
    </row>
    <row r="1149" spans="2:65" s="1" customFormat="1" ht="37.9" customHeight="1">
      <c r="B1149" s="32"/>
      <c r="C1149" s="131" t="s">
        <v>1884</v>
      </c>
      <c r="D1149" s="131" t="s">
        <v>165</v>
      </c>
      <c r="E1149" s="132" t="s">
        <v>1853</v>
      </c>
      <c r="F1149" s="133" t="s">
        <v>1854</v>
      </c>
      <c r="G1149" s="134" t="s">
        <v>260</v>
      </c>
      <c r="H1149" s="135">
        <v>140.38</v>
      </c>
      <c r="I1149" s="136"/>
      <c r="J1149" s="137">
        <f>ROUND(I1149*H1149,2)</f>
        <v>0</v>
      </c>
      <c r="K1149" s="133" t="s">
        <v>169</v>
      </c>
      <c r="L1149" s="32"/>
      <c r="M1149" s="138" t="s">
        <v>19</v>
      </c>
      <c r="N1149" s="139" t="s">
        <v>43</v>
      </c>
      <c r="P1149" s="140">
        <f>O1149*H1149</f>
        <v>0</v>
      </c>
      <c r="Q1149" s="140">
        <v>0</v>
      </c>
      <c r="R1149" s="140">
        <f>Q1149*H1149</f>
        <v>0</v>
      </c>
      <c r="S1149" s="140">
        <v>0</v>
      </c>
      <c r="T1149" s="141">
        <f>S1149*H1149</f>
        <v>0</v>
      </c>
      <c r="AR1149" s="142" t="s">
        <v>265</v>
      </c>
      <c r="AT1149" s="142" t="s">
        <v>165</v>
      </c>
      <c r="AU1149" s="142" t="s">
        <v>81</v>
      </c>
      <c r="AY1149" s="17" t="s">
        <v>163</v>
      </c>
      <c r="BE1149" s="143">
        <f>IF(N1149="základní",J1149,0)</f>
        <v>0</v>
      </c>
      <c r="BF1149" s="143">
        <f>IF(N1149="snížená",J1149,0)</f>
        <v>0</v>
      </c>
      <c r="BG1149" s="143">
        <f>IF(N1149="zákl. přenesená",J1149,0)</f>
        <v>0</v>
      </c>
      <c r="BH1149" s="143">
        <f>IF(N1149="sníž. přenesená",J1149,0)</f>
        <v>0</v>
      </c>
      <c r="BI1149" s="143">
        <f>IF(N1149="nulová",J1149,0)</f>
        <v>0</v>
      </c>
      <c r="BJ1149" s="17" t="s">
        <v>79</v>
      </c>
      <c r="BK1149" s="143">
        <f>ROUND(I1149*H1149,2)</f>
        <v>0</v>
      </c>
      <c r="BL1149" s="17" t="s">
        <v>265</v>
      </c>
      <c r="BM1149" s="142" t="s">
        <v>1885</v>
      </c>
    </row>
    <row r="1150" spans="2:65" s="1" customFormat="1" ht="11.25">
      <c r="B1150" s="32"/>
      <c r="D1150" s="144" t="s">
        <v>172</v>
      </c>
      <c r="F1150" s="145" t="s">
        <v>1856</v>
      </c>
      <c r="I1150" s="146"/>
      <c r="L1150" s="32"/>
      <c r="M1150" s="147"/>
      <c r="T1150" s="53"/>
      <c r="AT1150" s="17" t="s">
        <v>172</v>
      </c>
      <c r="AU1150" s="17" t="s">
        <v>81</v>
      </c>
    </row>
    <row r="1151" spans="2:65" s="1" customFormat="1" ht="48.75">
      <c r="B1151" s="32"/>
      <c r="D1151" s="148" t="s">
        <v>174</v>
      </c>
      <c r="F1151" s="149" t="s">
        <v>1857</v>
      </c>
      <c r="I1151" s="146"/>
      <c r="L1151" s="32"/>
      <c r="M1151" s="147"/>
      <c r="T1151" s="53"/>
      <c r="AT1151" s="17" t="s">
        <v>174</v>
      </c>
      <c r="AU1151" s="17" t="s">
        <v>81</v>
      </c>
    </row>
    <row r="1152" spans="2:65" s="12" customFormat="1" ht="11.25">
      <c r="B1152" s="150"/>
      <c r="D1152" s="148" t="s">
        <v>188</v>
      </c>
      <c r="E1152" s="151" t="s">
        <v>19</v>
      </c>
      <c r="F1152" s="152" t="s">
        <v>1886</v>
      </c>
      <c r="H1152" s="153">
        <v>140.38</v>
      </c>
      <c r="I1152" s="154"/>
      <c r="L1152" s="150"/>
      <c r="M1152" s="155"/>
      <c r="T1152" s="156"/>
      <c r="AT1152" s="151" t="s">
        <v>188</v>
      </c>
      <c r="AU1152" s="151" t="s">
        <v>81</v>
      </c>
      <c r="AV1152" s="12" t="s">
        <v>81</v>
      </c>
      <c r="AW1152" s="12" t="s">
        <v>34</v>
      </c>
      <c r="AX1152" s="12" t="s">
        <v>79</v>
      </c>
      <c r="AY1152" s="151" t="s">
        <v>163</v>
      </c>
    </row>
    <row r="1153" spans="2:65" s="1" customFormat="1" ht="16.5" customHeight="1">
      <c r="B1153" s="32"/>
      <c r="C1153" s="164" t="s">
        <v>1887</v>
      </c>
      <c r="D1153" s="164" t="s">
        <v>271</v>
      </c>
      <c r="E1153" s="165" t="s">
        <v>1888</v>
      </c>
      <c r="F1153" s="166" t="s">
        <v>1889</v>
      </c>
      <c r="G1153" s="167" t="s">
        <v>260</v>
      </c>
      <c r="H1153" s="168">
        <v>143.18799999999999</v>
      </c>
      <c r="I1153" s="169"/>
      <c r="J1153" s="170">
        <f>ROUND(I1153*H1153,2)</f>
        <v>0</v>
      </c>
      <c r="K1153" s="166" t="s">
        <v>192</v>
      </c>
      <c r="L1153" s="171"/>
      <c r="M1153" s="172" t="s">
        <v>19</v>
      </c>
      <c r="N1153" s="173" t="s">
        <v>43</v>
      </c>
      <c r="P1153" s="140">
        <f>O1153*H1153</f>
        <v>0</v>
      </c>
      <c r="Q1153" s="140">
        <v>3.5999999999999999E-3</v>
      </c>
      <c r="R1153" s="140">
        <f>Q1153*H1153</f>
        <v>0.51547679999999996</v>
      </c>
      <c r="S1153" s="140">
        <v>0</v>
      </c>
      <c r="T1153" s="141">
        <f>S1153*H1153</f>
        <v>0</v>
      </c>
      <c r="AR1153" s="142" t="s">
        <v>363</v>
      </c>
      <c r="AT1153" s="142" t="s">
        <v>271</v>
      </c>
      <c r="AU1153" s="142" t="s">
        <v>81</v>
      </c>
      <c r="AY1153" s="17" t="s">
        <v>163</v>
      </c>
      <c r="BE1153" s="143">
        <f>IF(N1153="základní",J1153,0)</f>
        <v>0</v>
      </c>
      <c r="BF1153" s="143">
        <f>IF(N1153="snížená",J1153,0)</f>
        <v>0</v>
      </c>
      <c r="BG1153" s="143">
        <f>IF(N1153="zákl. přenesená",J1153,0)</f>
        <v>0</v>
      </c>
      <c r="BH1153" s="143">
        <f>IF(N1153="sníž. přenesená",J1153,0)</f>
        <v>0</v>
      </c>
      <c r="BI1153" s="143">
        <f>IF(N1153="nulová",J1153,0)</f>
        <v>0</v>
      </c>
      <c r="BJ1153" s="17" t="s">
        <v>79</v>
      </c>
      <c r="BK1153" s="143">
        <f>ROUND(I1153*H1153,2)</f>
        <v>0</v>
      </c>
      <c r="BL1153" s="17" t="s">
        <v>265</v>
      </c>
      <c r="BM1153" s="142" t="s">
        <v>1890</v>
      </c>
    </row>
    <row r="1154" spans="2:65" s="1" customFormat="1" ht="29.25">
      <c r="B1154" s="32"/>
      <c r="D1154" s="148" t="s">
        <v>276</v>
      </c>
      <c r="F1154" s="149" t="s">
        <v>1891</v>
      </c>
      <c r="I1154" s="146"/>
      <c r="L1154" s="32"/>
      <c r="M1154" s="147"/>
      <c r="T1154" s="53"/>
      <c r="AT1154" s="17" t="s">
        <v>276</v>
      </c>
      <c r="AU1154" s="17" t="s">
        <v>81</v>
      </c>
    </row>
    <row r="1155" spans="2:65" s="12" customFormat="1" ht="11.25">
      <c r="B1155" s="150"/>
      <c r="D1155" s="148" t="s">
        <v>188</v>
      </c>
      <c r="F1155" s="152" t="s">
        <v>1892</v>
      </c>
      <c r="H1155" s="153">
        <v>143.18799999999999</v>
      </c>
      <c r="I1155" s="154"/>
      <c r="L1155" s="150"/>
      <c r="M1155" s="155"/>
      <c r="T1155" s="156"/>
      <c r="AT1155" s="151" t="s">
        <v>188</v>
      </c>
      <c r="AU1155" s="151" t="s">
        <v>81</v>
      </c>
      <c r="AV1155" s="12" t="s">
        <v>81</v>
      </c>
      <c r="AW1155" s="12" t="s">
        <v>4</v>
      </c>
      <c r="AX1155" s="12" t="s">
        <v>79</v>
      </c>
      <c r="AY1155" s="151" t="s">
        <v>163</v>
      </c>
    </row>
    <row r="1156" spans="2:65" s="1" customFormat="1" ht="37.9" customHeight="1">
      <c r="B1156" s="32"/>
      <c r="C1156" s="131" t="s">
        <v>1893</v>
      </c>
      <c r="D1156" s="131" t="s">
        <v>165</v>
      </c>
      <c r="E1156" s="132" t="s">
        <v>1853</v>
      </c>
      <c r="F1156" s="133" t="s">
        <v>1854</v>
      </c>
      <c r="G1156" s="134" t="s">
        <v>260</v>
      </c>
      <c r="H1156" s="135">
        <v>1379.76</v>
      </c>
      <c r="I1156" s="136"/>
      <c r="J1156" s="137">
        <f>ROUND(I1156*H1156,2)</f>
        <v>0</v>
      </c>
      <c r="K1156" s="133" t="s">
        <v>169</v>
      </c>
      <c r="L1156" s="32"/>
      <c r="M1156" s="138" t="s">
        <v>19</v>
      </c>
      <c r="N1156" s="139" t="s">
        <v>43</v>
      </c>
      <c r="P1156" s="140">
        <f>O1156*H1156</f>
        <v>0</v>
      </c>
      <c r="Q1156" s="140">
        <v>0</v>
      </c>
      <c r="R1156" s="140">
        <f>Q1156*H1156</f>
        <v>0</v>
      </c>
      <c r="S1156" s="140">
        <v>0</v>
      </c>
      <c r="T1156" s="141">
        <f>S1156*H1156</f>
        <v>0</v>
      </c>
      <c r="AR1156" s="142" t="s">
        <v>265</v>
      </c>
      <c r="AT1156" s="142" t="s">
        <v>165</v>
      </c>
      <c r="AU1156" s="142" t="s">
        <v>81</v>
      </c>
      <c r="AY1156" s="17" t="s">
        <v>163</v>
      </c>
      <c r="BE1156" s="143">
        <f>IF(N1156="základní",J1156,0)</f>
        <v>0</v>
      </c>
      <c r="BF1156" s="143">
        <f>IF(N1156="snížená",J1156,0)</f>
        <v>0</v>
      </c>
      <c r="BG1156" s="143">
        <f>IF(N1156="zákl. přenesená",J1156,0)</f>
        <v>0</v>
      </c>
      <c r="BH1156" s="143">
        <f>IF(N1156="sníž. přenesená",J1156,0)</f>
        <v>0</v>
      </c>
      <c r="BI1156" s="143">
        <f>IF(N1156="nulová",J1156,0)</f>
        <v>0</v>
      </c>
      <c r="BJ1156" s="17" t="s">
        <v>79</v>
      </c>
      <c r="BK1156" s="143">
        <f>ROUND(I1156*H1156,2)</f>
        <v>0</v>
      </c>
      <c r="BL1156" s="17" t="s">
        <v>265</v>
      </c>
      <c r="BM1156" s="142" t="s">
        <v>1894</v>
      </c>
    </row>
    <row r="1157" spans="2:65" s="1" customFormat="1" ht="11.25">
      <c r="B1157" s="32"/>
      <c r="D1157" s="144" t="s">
        <v>172</v>
      </c>
      <c r="F1157" s="145" t="s">
        <v>1856</v>
      </c>
      <c r="I1157" s="146"/>
      <c r="L1157" s="32"/>
      <c r="M1157" s="147"/>
      <c r="T1157" s="53"/>
      <c r="AT1157" s="17" t="s">
        <v>172</v>
      </c>
      <c r="AU1157" s="17" t="s">
        <v>81</v>
      </c>
    </row>
    <row r="1158" spans="2:65" s="1" customFormat="1" ht="48.75">
      <c r="B1158" s="32"/>
      <c r="D1158" s="148" t="s">
        <v>174</v>
      </c>
      <c r="F1158" s="149" t="s">
        <v>1857</v>
      </c>
      <c r="I1158" s="146"/>
      <c r="L1158" s="32"/>
      <c r="M1158" s="147"/>
      <c r="T1158" s="53"/>
      <c r="AT1158" s="17" t="s">
        <v>174</v>
      </c>
      <c r="AU1158" s="17" t="s">
        <v>81</v>
      </c>
    </row>
    <row r="1159" spans="2:65" s="1" customFormat="1" ht="24.2" customHeight="1">
      <c r="B1159" s="32"/>
      <c r="C1159" s="164" t="s">
        <v>1895</v>
      </c>
      <c r="D1159" s="164" t="s">
        <v>271</v>
      </c>
      <c r="E1159" s="165" t="s">
        <v>1896</v>
      </c>
      <c r="F1159" s="166" t="s">
        <v>1897</v>
      </c>
      <c r="G1159" s="167" t="s">
        <v>260</v>
      </c>
      <c r="H1159" s="168">
        <v>930.26</v>
      </c>
      <c r="I1159" s="169"/>
      <c r="J1159" s="170">
        <f>ROUND(I1159*H1159,2)</f>
        <v>0</v>
      </c>
      <c r="K1159" s="166" t="s">
        <v>169</v>
      </c>
      <c r="L1159" s="171"/>
      <c r="M1159" s="172" t="s">
        <v>19</v>
      </c>
      <c r="N1159" s="173" t="s">
        <v>43</v>
      </c>
      <c r="P1159" s="140">
        <f>O1159*H1159</f>
        <v>0</v>
      </c>
      <c r="Q1159" s="140">
        <v>3.0000000000000001E-3</v>
      </c>
      <c r="R1159" s="140">
        <f>Q1159*H1159</f>
        <v>2.7907799999999998</v>
      </c>
      <c r="S1159" s="140">
        <v>0</v>
      </c>
      <c r="T1159" s="141">
        <f>S1159*H1159</f>
        <v>0</v>
      </c>
      <c r="AR1159" s="142" t="s">
        <v>363</v>
      </c>
      <c r="AT1159" s="142" t="s">
        <v>271</v>
      </c>
      <c r="AU1159" s="142" t="s">
        <v>81</v>
      </c>
      <c r="AY1159" s="17" t="s">
        <v>163</v>
      </c>
      <c r="BE1159" s="143">
        <f>IF(N1159="základní",J1159,0)</f>
        <v>0</v>
      </c>
      <c r="BF1159" s="143">
        <f>IF(N1159="snížená",J1159,0)</f>
        <v>0</v>
      </c>
      <c r="BG1159" s="143">
        <f>IF(N1159="zákl. přenesená",J1159,0)</f>
        <v>0</v>
      </c>
      <c r="BH1159" s="143">
        <f>IF(N1159="sníž. přenesená",J1159,0)</f>
        <v>0</v>
      </c>
      <c r="BI1159" s="143">
        <f>IF(N1159="nulová",J1159,0)</f>
        <v>0</v>
      </c>
      <c r="BJ1159" s="17" t="s">
        <v>79</v>
      </c>
      <c r="BK1159" s="143">
        <f>ROUND(I1159*H1159,2)</f>
        <v>0</v>
      </c>
      <c r="BL1159" s="17" t="s">
        <v>265</v>
      </c>
      <c r="BM1159" s="142" t="s">
        <v>1898</v>
      </c>
    </row>
    <row r="1160" spans="2:65" s="12" customFormat="1" ht="11.25">
      <c r="B1160" s="150"/>
      <c r="D1160" s="148" t="s">
        <v>188</v>
      </c>
      <c r="F1160" s="152" t="s">
        <v>1899</v>
      </c>
      <c r="H1160" s="153">
        <v>930.26</v>
      </c>
      <c r="I1160" s="154"/>
      <c r="L1160" s="150"/>
      <c r="M1160" s="155"/>
      <c r="T1160" s="156"/>
      <c r="AT1160" s="151" t="s">
        <v>188</v>
      </c>
      <c r="AU1160" s="151" t="s">
        <v>81</v>
      </c>
      <c r="AV1160" s="12" t="s">
        <v>81</v>
      </c>
      <c r="AW1160" s="12" t="s">
        <v>4</v>
      </c>
      <c r="AX1160" s="12" t="s">
        <v>79</v>
      </c>
      <c r="AY1160" s="151" t="s">
        <v>163</v>
      </c>
    </row>
    <row r="1161" spans="2:65" s="1" customFormat="1" ht="24.2" customHeight="1">
      <c r="B1161" s="32"/>
      <c r="C1161" s="164" t="s">
        <v>1900</v>
      </c>
      <c r="D1161" s="164" t="s">
        <v>271</v>
      </c>
      <c r="E1161" s="165" t="s">
        <v>1901</v>
      </c>
      <c r="F1161" s="166" t="s">
        <v>1902</v>
      </c>
      <c r="G1161" s="167" t="s">
        <v>260</v>
      </c>
      <c r="H1161" s="168">
        <v>477.08499999999998</v>
      </c>
      <c r="I1161" s="169"/>
      <c r="J1161" s="170">
        <f>ROUND(I1161*H1161,2)</f>
        <v>0</v>
      </c>
      <c r="K1161" s="166" t="s">
        <v>169</v>
      </c>
      <c r="L1161" s="171"/>
      <c r="M1161" s="172" t="s">
        <v>19</v>
      </c>
      <c r="N1161" s="173" t="s">
        <v>43</v>
      </c>
      <c r="P1161" s="140">
        <f>O1161*H1161</f>
        <v>0</v>
      </c>
      <c r="Q1161" s="140">
        <v>3.5000000000000001E-3</v>
      </c>
      <c r="R1161" s="140">
        <f>Q1161*H1161</f>
        <v>1.6697975</v>
      </c>
      <c r="S1161" s="140">
        <v>0</v>
      </c>
      <c r="T1161" s="141">
        <f>S1161*H1161</f>
        <v>0</v>
      </c>
      <c r="AR1161" s="142" t="s">
        <v>363</v>
      </c>
      <c r="AT1161" s="142" t="s">
        <v>271</v>
      </c>
      <c r="AU1161" s="142" t="s">
        <v>81</v>
      </c>
      <c r="AY1161" s="17" t="s">
        <v>163</v>
      </c>
      <c r="BE1161" s="143">
        <f>IF(N1161="základní",J1161,0)</f>
        <v>0</v>
      </c>
      <c r="BF1161" s="143">
        <f>IF(N1161="snížená",J1161,0)</f>
        <v>0</v>
      </c>
      <c r="BG1161" s="143">
        <f>IF(N1161="zákl. přenesená",J1161,0)</f>
        <v>0</v>
      </c>
      <c r="BH1161" s="143">
        <f>IF(N1161="sníž. přenesená",J1161,0)</f>
        <v>0</v>
      </c>
      <c r="BI1161" s="143">
        <f>IF(N1161="nulová",J1161,0)</f>
        <v>0</v>
      </c>
      <c r="BJ1161" s="17" t="s">
        <v>79</v>
      </c>
      <c r="BK1161" s="143">
        <f>ROUND(I1161*H1161,2)</f>
        <v>0</v>
      </c>
      <c r="BL1161" s="17" t="s">
        <v>265</v>
      </c>
      <c r="BM1161" s="142" t="s">
        <v>1903</v>
      </c>
    </row>
    <row r="1162" spans="2:65" s="12" customFormat="1" ht="11.25">
      <c r="B1162" s="150"/>
      <c r="D1162" s="148" t="s">
        <v>188</v>
      </c>
      <c r="F1162" s="152" t="s">
        <v>1904</v>
      </c>
      <c r="H1162" s="153">
        <v>477.08499999999998</v>
      </c>
      <c r="I1162" s="154"/>
      <c r="L1162" s="150"/>
      <c r="M1162" s="155"/>
      <c r="T1162" s="156"/>
      <c r="AT1162" s="151" t="s">
        <v>188</v>
      </c>
      <c r="AU1162" s="151" t="s">
        <v>81</v>
      </c>
      <c r="AV1162" s="12" t="s">
        <v>81</v>
      </c>
      <c r="AW1162" s="12" t="s">
        <v>4</v>
      </c>
      <c r="AX1162" s="12" t="s">
        <v>79</v>
      </c>
      <c r="AY1162" s="151" t="s">
        <v>163</v>
      </c>
    </row>
    <row r="1163" spans="2:65" s="1" customFormat="1" ht="37.9" customHeight="1">
      <c r="B1163" s="32"/>
      <c r="C1163" s="131" t="s">
        <v>1905</v>
      </c>
      <c r="D1163" s="131" t="s">
        <v>165</v>
      </c>
      <c r="E1163" s="132" t="s">
        <v>1906</v>
      </c>
      <c r="F1163" s="133" t="s">
        <v>1907</v>
      </c>
      <c r="G1163" s="134" t="s">
        <v>260</v>
      </c>
      <c r="H1163" s="135">
        <v>14.04</v>
      </c>
      <c r="I1163" s="136"/>
      <c r="J1163" s="137">
        <f>ROUND(I1163*H1163,2)</f>
        <v>0</v>
      </c>
      <c r="K1163" s="133" t="s">
        <v>169</v>
      </c>
      <c r="L1163" s="32"/>
      <c r="M1163" s="138" t="s">
        <v>19</v>
      </c>
      <c r="N1163" s="139" t="s">
        <v>43</v>
      </c>
      <c r="P1163" s="140">
        <f>O1163*H1163</f>
        <v>0</v>
      </c>
      <c r="Q1163" s="140">
        <v>0</v>
      </c>
      <c r="R1163" s="140">
        <f>Q1163*H1163</f>
        <v>0</v>
      </c>
      <c r="S1163" s="140">
        <v>0</v>
      </c>
      <c r="T1163" s="141">
        <f>S1163*H1163</f>
        <v>0</v>
      </c>
      <c r="AR1163" s="142" t="s">
        <v>170</v>
      </c>
      <c r="AT1163" s="142" t="s">
        <v>165</v>
      </c>
      <c r="AU1163" s="142" t="s">
        <v>81</v>
      </c>
      <c r="AY1163" s="17" t="s">
        <v>163</v>
      </c>
      <c r="BE1163" s="143">
        <f>IF(N1163="základní",J1163,0)</f>
        <v>0</v>
      </c>
      <c r="BF1163" s="143">
        <f>IF(N1163="snížená",J1163,0)</f>
        <v>0</v>
      </c>
      <c r="BG1163" s="143">
        <f>IF(N1163="zákl. přenesená",J1163,0)</f>
        <v>0</v>
      </c>
      <c r="BH1163" s="143">
        <f>IF(N1163="sníž. přenesená",J1163,0)</f>
        <v>0</v>
      </c>
      <c r="BI1163" s="143">
        <f>IF(N1163="nulová",J1163,0)</f>
        <v>0</v>
      </c>
      <c r="BJ1163" s="17" t="s">
        <v>79</v>
      </c>
      <c r="BK1163" s="143">
        <f>ROUND(I1163*H1163,2)</f>
        <v>0</v>
      </c>
      <c r="BL1163" s="17" t="s">
        <v>170</v>
      </c>
      <c r="BM1163" s="142" t="s">
        <v>1908</v>
      </c>
    </row>
    <row r="1164" spans="2:65" s="1" customFormat="1" ht="11.25">
      <c r="B1164" s="32"/>
      <c r="D1164" s="144" t="s">
        <v>172</v>
      </c>
      <c r="F1164" s="145" t="s">
        <v>1909</v>
      </c>
      <c r="I1164" s="146"/>
      <c r="L1164" s="32"/>
      <c r="M1164" s="147"/>
      <c r="T1164" s="53"/>
      <c r="AT1164" s="17" t="s">
        <v>172</v>
      </c>
      <c r="AU1164" s="17" t="s">
        <v>81</v>
      </c>
    </row>
    <row r="1165" spans="2:65" s="1" customFormat="1" ht="48.75">
      <c r="B1165" s="32"/>
      <c r="D1165" s="148" t="s">
        <v>174</v>
      </c>
      <c r="F1165" s="149" t="s">
        <v>1857</v>
      </c>
      <c r="I1165" s="146"/>
      <c r="L1165" s="32"/>
      <c r="M1165" s="147"/>
      <c r="T1165" s="53"/>
      <c r="AT1165" s="17" t="s">
        <v>174</v>
      </c>
      <c r="AU1165" s="17" t="s">
        <v>81</v>
      </c>
    </row>
    <row r="1166" spans="2:65" s="1" customFormat="1" ht="21.75" customHeight="1">
      <c r="B1166" s="32"/>
      <c r="C1166" s="164" t="s">
        <v>1910</v>
      </c>
      <c r="D1166" s="164" t="s">
        <v>271</v>
      </c>
      <c r="E1166" s="165" t="s">
        <v>1911</v>
      </c>
      <c r="F1166" s="166" t="s">
        <v>1912</v>
      </c>
      <c r="G1166" s="167" t="s">
        <v>260</v>
      </c>
      <c r="H1166" s="168">
        <v>14.321</v>
      </c>
      <c r="I1166" s="169"/>
      <c r="J1166" s="170">
        <f>ROUND(I1166*H1166,2)</f>
        <v>0</v>
      </c>
      <c r="K1166" s="166" t="s">
        <v>169</v>
      </c>
      <c r="L1166" s="171"/>
      <c r="M1166" s="172" t="s">
        <v>19</v>
      </c>
      <c r="N1166" s="173" t="s">
        <v>43</v>
      </c>
      <c r="P1166" s="140">
        <f>O1166*H1166</f>
        <v>0</v>
      </c>
      <c r="Q1166" s="140">
        <v>1.1999999999999999E-3</v>
      </c>
      <c r="R1166" s="140">
        <f>Q1166*H1166</f>
        <v>1.7185199999999998E-2</v>
      </c>
      <c r="S1166" s="140">
        <v>0</v>
      </c>
      <c r="T1166" s="141">
        <f>S1166*H1166</f>
        <v>0</v>
      </c>
      <c r="AR1166" s="142" t="s">
        <v>214</v>
      </c>
      <c r="AT1166" s="142" t="s">
        <v>271</v>
      </c>
      <c r="AU1166" s="142" t="s">
        <v>81</v>
      </c>
      <c r="AY1166" s="17" t="s">
        <v>163</v>
      </c>
      <c r="BE1166" s="143">
        <f>IF(N1166="základní",J1166,0)</f>
        <v>0</v>
      </c>
      <c r="BF1166" s="143">
        <f>IF(N1166="snížená",J1166,0)</f>
        <v>0</v>
      </c>
      <c r="BG1166" s="143">
        <f>IF(N1166="zákl. přenesená",J1166,0)</f>
        <v>0</v>
      </c>
      <c r="BH1166" s="143">
        <f>IF(N1166="sníž. přenesená",J1166,0)</f>
        <v>0</v>
      </c>
      <c r="BI1166" s="143">
        <f>IF(N1166="nulová",J1166,0)</f>
        <v>0</v>
      </c>
      <c r="BJ1166" s="17" t="s">
        <v>79</v>
      </c>
      <c r="BK1166" s="143">
        <f>ROUND(I1166*H1166,2)</f>
        <v>0</v>
      </c>
      <c r="BL1166" s="17" t="s">
        <v>170</v>
      </c>
      <c r="BM1166" s="142" t="s">
        <v>1913</v>
      </c>
    </row>
    <row r="1167" spans="2:65" s="1" customFormat="1" ht="29.25">
      <c r="B1167" s="32"/>
      <c r="D1167" s="148" t="s">
        <v>276</v>
      </c>
      <c r="F1167" s="149" t="s">
        <v>1863</v>
      </c>
      <c r="I1167" s="146"/>
      <c r="L1167" s="32"/>
      <c r="M1167" s="147"/>
      <c r="T1167" s="53"/>
      <c r="AT1167" s="17" t="s">
        <v>276</v>
      </c>
      <c r="AU1167" s="17" t="s">
        <v>81</v>
      </c>
    </row>
    <row r="1168" spans="2:65" s="12" customFormat="1" ht="11.25">
      <c r="B1168" s="150"/>
      <c r="D1168" s="148" t="s">
        <v>188</v>
      </c>
      <c r="E1168" s="151" t="s">
        <v>19</v>
      </c>
      <c r="F1168" s="152" t="s">
        <v>1914</v>
      </c>
      <c r="H1168" s="153">
        <v>14.04</v>
      </c>
      <c r="I1168" s="154"/>
      <c r="L1168" s="150"/>
      <c r="M1168" s="155"/>
      <c r="T1168" s="156"/>
      <c r="AT1168" s="151" t="s">
        <v>188</v>
      </c>
      <c r="AU1168" s="151" t="s">
        <v>81</v>
      </c>
      <c r="AV1168" s="12" t="s">
        <v>81</v>
      </c>
      <c r="AW1168" s="12" t="s">
        <v>34</v>
      </c>
      <c r="AX1168" s="12" t="s">
        <v>79</v>
      </c>
      <c r="AY1168" s="151" t="s">
        <v>163</v>
      </c>
    </row>
    <row r="1169" spans="2:65" s="12" customFormat="1" ht="11.25">
      <c r="B1169" s="150"/>
      <c r="D1169" s="148" t="s">
        <v>188</v>
      </c>
      <c r="F1169" s="152" t="s">
        <v>1915</v>
      </c>
      <c r="H1169" s="153">
        <v>14.321</v>
      </c>
      <c r="I1169" s="154"/>
      <c r="L1169" s="150"/>
      <c r="M1169" s="155"/>
      <c r="T1169" s="156"/>
      <c r="AT1169" s="151" t="s">
        <v>188</v>
      </c>
      <c r="AU1169" s="151" t="s">
        <v>81</v>
      </c>
      <c r="AV1169" s="12" t="s">
        <v>81</v>
      </c>
      <c r="AW1169" s="12" t="s">
        <v>4</v>
      </c>
      <c r="AX1169" s="12" t="s">
        <v>79</v>
      </c>
      <c r="AY1169" s="151" t="s">
        <v>163</v>
      </c>
    </row>
    <row r="1170" spans="2:65" s="1" customFormat="1" ht="21.75" customHeight="1">
      <c r="B1170" s="32"/>
      <c r="C1170" s="164" t="s">
        <v>1916</v>
      </c>
      <c r="D1170" s="164" t="s">
        <v>271</v>
      </c>
      <c r="E1170" s="165" t="s">
        <v>1917</v>
      </c>
      <c r="F1170" s="166" t="s">
        <v>1918</v>
      </c>
      <c r="G1170" s="167" t="s">
        <v>260</v>
      </c>
      <c r="H1170" s="168">
        <v>14.321</v>
      </c>
      <c r="I1170" s="169"/>
      <c r="J1170" s="170">
        <f>ROUND(I1170*H1170,2)</f>
        <v>0</v>
      </c>
      <c r="K1170" s="166" t="s">
        <v>169</v>
      </c>
      <c r="L1170" s="171"/>
      <c r="M1170" s="172" t="s">
        <v>19</v>
      </c>
      <c r="N1170" s="173" t="s">
        <v>43</v>
      </c>
      <c r="P1170" s="140">
        <f>O1170*H1170</f>
        <v>0</v>
      </c>
      <c r="Q1170" s="140">
        <v>8.9999999999999998E-4</v>
      </c>
      <c r="R1170" s="140">
        <f>Q1170*H1170</f>
        <v>1.28889E-2</v>
      </c>
      <c r="S1170" s="140">
        <v>0</v>
      </c>
      <c r="T1170" s="141">
        <f>S1170*H1170</f>
        <v>0</v>
      </c>
      <c r="AR1170" s="142" t="s">
        <v>214</v>
      </c>
      <c r="AT1170" s="142" t="s">
        <v>271</v>
      </c>
      <c r="AU1170" s="142" t="s">
        <v>81</v>
      </c>
      <c r="AY1170" s="17" t="s">
        <v>163</v>
      </c>
      <c r="BE1170" s="143">
        <f>IF(N1170="základní",J1170,0)</f>
        <v>0</v>
      </c>
      <c r="BF1170" s="143">
        <f>IF(N1170="snížená",J1170,0)</f>
        <v>0</v>
      </c>
      <c r="BG1170" s="143">
        <f>IF(N1170="zákl. přenesená",J1170,0)</f>
        <v>0</v>
      </c>
      <c r="BH1170" s="143">
        <f>IF(N1170="sníž. přenesená",J1170,0)</f>
        <v>0</v>
      </c>
      <c r="BI1170" s="143">
        <f>IF(N1170="nulová",J1170,0)</f>
        <v>0</v>
      </c>
      <c r="BJ1170" s="17" t="s">
        <v>79</v>
      </c>
      <c r="BK1170" s="143">
        <f>ROUND(I1170*H1170,2)</f>
        <v>0</v>
      </c>
      <c r="BL1170" s="17" t="s">
        <v>170</v>
      </c>
      <c r="BM1170" s="142" t="s">
        <v>1919</v>
      </c>
    </row>
    <row r="1171" spans="2:65" s="1" customFormat="1" ht="29.25">
      <c r="B1171" s="32"/>
      <c r="D1171" s="148" t="s">
        <v>276</v>
      </c>
      <c r="F1171" s="149" t="s">
        <v>1863</v>
      </c>
      <c r="I1171" s="146"/>
      <c r="L1171" s="32"/>
      <c r="M1171" s="147"/>
      <c r="T1171" s="53"/>
      <c r="AT1171" s="17" t="s">
        <v>276</v>
      </c>
      <c r="AU1171" s="17" t="s">
        <v>81</v>
      </c>
    </row>
    <row r="1172" spans="2:65" s="12" customFormat="1" ht="11.25">
      <c r="B1172" s="150"/>
      <c r="D1172" s="148" t="s">
        <v>188</v>
      </c>
      <c r="F1172" s="152" t="s">
        <v>1915</v>
      </c>
      <c r="H1172" s="153">
        <v>14.321</v>
      </c>
      <c r="I1172" s="154"/>
      <c r="L1172" s="150"/>
      <c r="M1172" s="155"/>
      <c r="T1172" s="156"/>
      <c r="AT1172" s="151" t="s">
        <v>188</v>
      </c>
      <c r="AU1172" s="151" t="s">
        <v>81</v>
      </c>
      <c r="AV1172" s="12" t="s">
        <v>81</v>
      </c>
      <c r="AW1172" s="12" t="s">
        <v>4</v>
      </c>
      <c r="AX1172" s="12" t="s">
        <v>79</v>
      </c>
      <c r="AY1172" s="151" t="s">
        <v>163</v>
      </c>
    </row>
    <row r="1173" spans="2:65" s="1" customFormat="1" ht="37.9" customHeight="1">
      <c r="B1173" s="32"/>
      <c r="C1173" s="131" t="s">
        <v>1920</v>
      </c>
      <c r="D1173" s="131" t="s">
        <v>165</v>
      </c>
      <c r="E1173" s="132" t="s">
        <v>1906</v>
      </c>
      <c r="F1173" s="133" t="s">
        <v>1907</v>
      </c>
      <c r="G1173" s="134" t="s">
        <v>260</v>
      </c>
      <c r="H1173" s="135">
        <v>1379.76</v>
      </c>
      <c r="I1173" s="136"/>
      <c r="J1173" s="137">
        <f>ROUND(I1173*H1173,2)</f>
        <v>0</v>
      </c>
      <c r="K1173" s="133" t="s">
        <v>169</v>
      </c>
      <c r="L1173" s="32"/>
      <c r="M1173" s="138" t="s">
        <v>19</v>
      </c>
      <c r="N1173" s="139" t="s">
        <v>43</v>
      </c>
      <c r="P1173" s="140">
        <f>O1173*H1173</f>
        <v>0</v>
      </c>
      <c r="Q1173" s="140">
        <v>0</v>
      </c>
      <c r="R1173" s="140">
        <f>Q1173*H1173</f>
        <v>0</v>
      </c>
      <c r="S1173" s="140">
        <v>0</v>
      </c>
      <c r="T1173" s="141">
        <f>S1173*H1173</f>
        <v>0</v>
      </c>
      <c r="AR1173" s="142" t="s">
        <v>265</v>
      </c>
      <c r="AT1173" s="142" t="s">
        <v>165</v>
      </c>
      <c r="AU1173" s="142" t="s">
        <v>81</v>
      </c>
      <c r="AY1173" s="17" t="s">
        <v>163</v>
      </c>
      <c r="BE1173" s="143">
        <f>IF(N1173="základní",J1173,0)</f>
        <v>0</v>
      </c>
      <c r="BF1173" s="143">
        <f>IF(N1173="snížená",J1173,0)</f>
        <v>0</v>
      </c>
      <c r="BG1173" s="143">
        <f>IF(N1173="zákl. přenesená",J1173,0)</f>
        <v>0</v>
      </c>
      <c r="BH1173" s="143">
        <f>IF(N1173="sníž. přenesená",J1173,0)</f>
        <v>0</v>
      </c>
      <c r="BI1173" s="143">
        <f>IF(N1173="nulová",J1173,0)</f>
        <v>0</v>
      </c>
      <c r="BJ1173" s="17" t="s">
        <v>79</v>
      </c>
      <c r="BK1173" s="143">
        <f>ROUND(I1173*H1173,2)</f>
        <v>0</v>
      </c>
      <c r="BL1173" s="17" t="s">
        <v>265</v>
      </c>
      <c r="BM1173" s="142" t="s">
        <v>1921</v>
      </c>
    </row>
    <row r="1174" spans="2:65" s="1" customFormat="1" ht="11.25">
      <c r="B1174" s="32"/>
      <c r="D1174" s="144" t="s">
        <v>172</v>
      </c>
      <c r="F1174" s="145" t="s">
        <v>1909</v>
      </c>
      <c r="I1174" s="146"/>
      <c r="L1174" s="32"/>
      <c r="M1174" s="147"/>
      <c r="T1174" s="53"/>
      <c r="AT1174" s="17" t="s">
        <v>172</v>
      </c>
      <c r="AU1174" s="17" t="s">
        <v>81</v>
      </c>
    </row>
    <row r="1175" spans="2:65" s="1" customFormat="1" ht="48.75">
      <c r="B1175" s="32"/>
      <c r="D1175" s="148" t="s">
        <v>174</v>
      </c>
      <c r="F1175" s="149" t="s">
        <v>1857</v>
      </c>
      <c r="I1175" s="146"/>
      <c r="L1175" s="32"/>
      <c r="M1175" s="147"/>
      <c r="T1175" s="53"/>
      <c r="AT1175" s="17" t="s">
        <v>174</v>
      </c>
      <c r="AU1175" s="17" t="s">
        <v>81</v>
      </c>
    </row>
    <row r="1176" spans="2:65" s="1" customFormat="1" ht="24.2" customHeight="1">
      <c r="B1176" s="32"/>
      <c r="C1176" s="164" t="s">
        <v>1922</v>
      </c>
      <c r="D1176" s="164" t="s">
        <v>271</v>
      </c>
      <c r="E1176" s="165" t="s">
        <v>1923</v>
      </c>
      <c r="F1176" s="166" t="s">
        <v>1924</v>
      </c>
      <c r="G1176" s="167" t="s">
        <v>260</v>
      </c>
      <c r="H1176" s="168">
        <v>1407.355</v>
      </c>
      <c r="I1176" s="169"/>
      <c r="J1176" s="170">
        <f>ROUND(I1176*H1176,2)</f>
        <v>0</v>
      </c>
      <c r="K1176" s="166" t="s">
        <v>169</v>
      </c>
      <c r="L1176" s="171"/>
      <c r="M1176" s="172" t="s">
        <v>19</v>
      </c>
      <c r="N1176" s="173" t="s">
        <v>43</v>
      </c>
      <c r="P1176" s="140">
        <f>O1176*H1176</f>
        <v>0</v>
      </c>
      <c r="Q1176" s="140">
        <v>2E-3</v>
      </c>
      <c r="R1176" s="140">
        <f>Q1176*H1176</f>
        <v>2.8147100000000003</v>
      </c>
      <c r="S1176" s="140">
        <v>0</v>
      </c>
      <c r="T1176" s="141">
        <f>S1176*H1176</f>
        <v>0</v>
      </c>
      <c r="AR1176" s="142" t="s">
        <v>363</v>
      </c>
      <c r="AT1176" s="142" t="s">
        <v>271</v>
      </c>
      <c r="AU1176" s="142" t="s">
        <v>81</v>
      </c>
      <c r="AY1176" s="17" t="s">
        <v>163</v>
      </c>
      <c r="BE1176" s="143">
        <f>IF(N1176="základní",J1176,0)</f>
        <v>0</v>
      </c>
      <c r="BF1176" s="143">
        <f>IF(N1176="snížená",J1176,0)</f>
        <v>0</v>
      </c>
      <c r="BG1176" s="143">
        <f>IF(N1176="zákl. přenesená",J1176,0)</f>
        <v>0</v>
      </c>
      <c r="BH1176" s="143">
        <f>IF(N1176="sníž. přenesená",J1176,0)</f>
        <v>0</v>
      </c>
      <c r="BI1176" s="143">
        <f>IF(N1176="nulová",J1176,0)</f>
        <v>0</v>
      </c>
      <c r="BJ1176" s="17" t="s">
        <v>79</v>
      </c>
      <c r="BK1176" s="143">
        <f>ROUND(I1176*H1176,2)</f>
        <v>0</v>
      </c>
      <c r="BL1176" s="17" t="s">
        <v>265</v>
      </c>
      <c r="BM1176" s="142" t="s">
        <v>1925</v>
      </c>
    </row>
    <row r="1177" spans="2:65" s="12" customFormat="1" ht="11.25">
      <c r="B1177" s="150"/>
      <c r="D1177" s="148" t="s">
        <v>188</v>
      </c>
      <c r="F1177" s="152" t="s">
        <v>1926</v>
      </c>
      <c r="H1177" s="153">
        <v>1407.355</v>
      </c>
      <c r="I1177" s="154"/>
      <c r="L1177" s="150"/>
      <c r="M1177" s="155"/>
      <c r="T1177" s="156"/>
      <c r="AT1177" s="151" t="s">
        <v>188</v>
      </c>
      <c r="AU1177" s="151" t="s">
        <v>81</v>
      </c>
      <c r="AV1177" s="12" t="s">
        <v>81</v>
      </c>
      <c r="AW1177" s="12" t="s">
        <v>4</v>
      </c>
      <c r="AX1177" s="12" t="s">
        <v>79</v>
      </c>
      <c r="AY1177" s="151" t="s">
        <v>163</v>
      </c>
    </row>
    <row r="1178" spans="2:65" s="1" customFormat="1" ht="24.2" customHeight="1">
      <c r="B1178" s="32"/>
      <c r="C1178" s="164" t="s">
        <v>1927</v>
      </c>
      <c r="D1178" s="164" t="s">
        <v>271</v>
      </c>
      <c r="E1178" s="165" t="s">
        <v>1928</v>
      </c>
      <c r="F1178" s="166" t="s">
        <v>1929</v>
      </c>
      <c r="G1178" s="167" t="s">
        <v>260</v>
      </c>
      <c r="H1178" s="168">
        <v>1407.355</v>
      </c>
      <c r="I1178" s="169"/>
      <c r="J1178" s="170">
        <f>ROUND(I1178*H1178,2)</f>
        <v>0</v>
      </c>
      <c r="K1178" s="166" t="s">
        <v>169</v>
      </c>
      <c r="L1178" s="171"/>
      <c r="M1178" s="172" t="s">
        <v>19</v>
      </c>
      <c r="N1178" s="173" t="s">
        <v>43</v>
      </c>
      <c r="P1178" s="140">
        <f>O1178*H1178</f>
        <v>0</v>
      </c>
      <c r="Q1178" s="140">
        <v>5.0000000000000001E-3</v>
      </c>
      <c r="R1178" s="140">
        <f>Q1178*H1178</f>
        <v>7.0367750000000004</v>
      </c>
      <c r="S1178" s="140">
        <v>0</v>
      </c>
      <c r="T1178" s="141">
        <f>S1178*H1178</f>
        <v>0</v>
      </c>
      <c r="AR1178" s="142" t="s">
        <v>363</v>
      </c>
      <c r="AT1178" s="142" t="s">
        <v>271</v>
      </c>
      <c r="AU1178" s="142" t="s">
        <v>81</v>
      </c>
      <c r="AY1178" s="17" t="s">
        <v>163</v>
      </c>
      <c r="BE1178" s="143">
        <f>IF(N1178="základní",J1178,0)</f>
        <v>0</v>
      </c>
      <c r="BF1178" s="143">
        <f>IF(N1178="snížená",J1178,0)</f>
        <v>0</v>
      </c>
      <c r="BG1178" s="143">
        <f>IF(N1178="zákl. přenesená",J1178,0)</f>
        <v>0</v>
      </c>
      <c r="BH1178" s="143">
        <f>IF(N1178="sníž. přenesená",J1178,0)</f>
        <v>0</v>
      </c>
      <c r="BI1178" s="143">
        <f>IF(N1178="nulová",J1178,0)</f>
        <v>0</v>
      </c>
      <c r="BJ1178" s="17" t="s">
        <v>79</v>
      </c>
      <c r="BK1178" s="143">
        <f>ROUND(I1178*H1178,2)</f>
        <v>0</v>
      </c>
      <c r="BL1178" s="17" t="s">
        <v>265</v>
      </c>
      <c r="BM1178" s="142" t="s">
        <v>1930</v>
      </c>
    </row>
    <row r="1179" spans="2:65" s="12" customFormat="1" ht="11.25">
      <c r="B1179" s="150"/>
      <c r="D1179" s="148" t="s">
        <v>188</v>
      </c>
      <c r="F1179" s="152" t="s">
        <v>1926</v>
      </c>
      <c r="H1179" s="153">
        <v>1407.355</v>
      </c>
      <c r="I1179" s="154"/>
      <c r="L1179" s="150"/>
      <c r="M1179" s="155"/>
      <c r="T1179" s="156"/>
      <c r="AT1179" s="151" t="s">
        <v>188</v>
      </c>
      <c r="AU1179" s="151" t="s">
        <v>81</v>
      </c>
      <c r="AV1179" s="12" t="s">
        <v>81</v>
      </c>
      <c r="AW1179" s="12" t="s">
        <v>4</v>
      </c>
      <c r="AX1179" s="12" t="s">
        <v>79</v>
      </c>
      <c r="AY1179" s="151" t="s">
        <v>163</v>
      </c>
    </row>
    <row r="1180" spans="2:65" s="1" customFormat="1" ht="24.2" customHeight="1">
      <c r="B1180" s="32"/>
      <c r="C1180" s="131" t="s">
        <v>1931</v>
      </c>
      <c r="D1180" s="131" t="s">
        <v>165</v>
      </c>
      <c r="E1180" s="132" t="s">
        <v>1932</v>
      </c>
      <c r="F1180" s="133" t="s">
        <v>1933</v>
      </c>
      <c r="G1180" s="134" t="s">
        <v>260</v>
      </c>
      <c r="H1180" s="135">
        <v>800.45</v>
      </c>
      <c r="I1180" s="136"/>
      <c r="J1180" s="137">
        <f>ROUND(I1180*H1180,2)</f>
        <v>0</v>
      </c>
      <c r="K1180" s="133" t="s">
        <v>169</v>
      </c>
      <c r="L1180" s="32"/>
      <c r="M1180" s="138" t="s">
        <v>19</v>
      </c>
      <c r="N1180" s="139" t="s">
        <v>43</v>
      </c>
      <c r="P1180" s="140">
        <f>O1180*H1180</f>
        <v>0</v>
      </c>
      <c r="Q1180" s="140">
        <v>0</v>
      </c>
      <c r="R1180" s="140">
        <f>Q1180*H1180</f>
        <v>0</v>
      </c>
      <c r="S1180" s="140">
        <v>0</v>
      </c>
      <c r="T1180" s="141">
        <f>S1180*H1180</f>
        <v>0</v>
      </c>
      <c r="AR1180" s="142" t="s">
        <v>265</v>
      </c>
      <c r="AT1180" s="142" t="s">
        <v>165</v>
      </c>
      <c r="AU1180" s="142" t="s">
        <v>81</v>
      </c>
      <c r="AY1180" s="17" t="s">
        <v>163</v>
      </c>
      <c r="BE1180" s="143">
        <f>IF(N1180="základní",J1180,0)</f>
        <v>0</v>
      </c>
      <c r="BF1180" s="143">
        <f>IF(N1180="snížená",J1180,0)</f>
        <v>0</v>
      </c>
      <c r="BG1180" s="143">
        <f>IF(N1180="zákl. přenesená",J1180,0)</f>
        <v>0</v>
      </c>
      <c r="BH1180" s="143">
        <f>IF(N1180="sníž. přenesená",J1180,0)</f>
        <v>0</v>
      </c>
      <c r="BI1180" s="143">
        <f>IF(N1180="nulová",J1180,0)</f>
        <v>0</v>
      </c>
      <c r="BJ1180" s="17" t="s">
        <v>79</v>
      </c>
      <c r="BK1180" s="143">
        <f>ROUND(I1180*H1180,2)</f>
        <v>0</v>
      </c>
      <c r="BL1180" s="17" t="s">
        <v>265</v>
      </c>
      <c r="BM1180" s="142" t="s">
        <v>1934</v>
      </c>
    </row>
    <row r="1181" spans="2:65" s="1" customFormat="1" ht="11.25">
      <c r="B1181" s="32"/>
      <c r="D1181" s="144" t="s">
        <v>172</v>
      </c>
      <c r="F1181" s="145" t="s">
        <v>1935</v>
      </c>
      <c r="I1181" s="146"/>
      <c r="L1181" s="32"/>
      <c r="M1181" s="147"/>
      <c r="T1181" s="53"/>
      <c r="AT1181" s="17" t="s">
        <v>172</v>
      </c>
      <c r="AU1181" s="17" t="s">
        <v>81</v>
      </c>
    </row>
    <row r="1182" spans="2:65" s="1" customFormat="1" ht="48.75">
      <c r="B1182" s="32"/>
      <c r="D1182" s="148" t="s">
        <v>174</v>
      </c>
      <c r="F1182" s="149" t="s">
        <v>1857</v>
      </c>
      <c r="I1182" s="146"/>
      <c r="L1182" s="32"/>
      <c r="M1182" s="147"/>
      <c r="T1182" s="53"/>
      <c r="AT1182" s="17" t="s">
        <v>174</v>
      </c>
      <c r="AU1182" s="17" t="s">
        <v>81</v>
      </c>
    </row>
    <row r="1183" spans="2:65" s="12" customFormat="1" ht="22.5">
      <c r="B1183" s="150"/>
      <c r="D1183" s="148" t="s">
        <v>188</v>
      </c>
      <c r="E1183" s="151" t="s">
        <v>19</v>
      </c>
      <c r="F1183" s="152" t="s">
        <v>1936</v>
      </c>
      <c r="H1183" s="153">
        <v>800.45</v>
      </c>
      <c r="I1183" s="154"/>
      <c r="L1183" s="150"/>
      <c r="M1183" s="155"/>
      <c r="T1183" s="156"/>
      <c r="AT1183" s="151" t="s">
        <v>188</v>
      </c>
      <c r="AU1183" s="151" t="s">
        <v>81</v>
      </c>
      <c r="AV1183" s="12" t="s">
        <v>81</v>
      </c>
      <c r="AW1183" s="12" t="s">
        <v>34</v>
      </c>
      <c r="AX1183" s="12" t="s">
        <v>79</v>
      </c>
      <c r="AY1183" s="151" t="s">
        <v>163</v>
      </c>
    </row>
    <row r="1184" spans="2:65" s="1" customFormat="1" ht="16.5" customHeight="1">
      <c r="B1184" s="32"/>
      <c r="C1184" s="164" t="s">
        <v>1937</v>
      </c>
      <c r="D1184" s="164" t="s">
        <v>271</v>
      </c>
      <c r="E1184" s="165" t="s">
        <v>1938</v>
      </c>
      <c r="F1184" s="166" t="s">
        <v>1939</v>
      </c>
      <c r="G1184" s="167" t="s">
        <v>260</v>
      </c>
      <c r="H1184" s="168">
        <v>840.47299999999996</v>
      </c>
      <c r="I1184" s="169"/>
      <c r="J1184" s="170">
        <f>ROUND(I1184*H1184,2)</f>
        <v>0</v>
      </c>
      <c r="K1184" s="166" t="s">
        <v>192</v>
      </c>
      <c r="L1184" s="171"/>
      <c r="M1184" s="172" t="s">
        <v>19</v>
      </c>
      <c r="N1184" s="173" t="s">
        <v>43</v>
      </c>
      <c r="P1184" s="140">
        <f>O1184*H1184</f>
        <v>0</v>
      </c>
      <c r="Q1184" s="140">
        <v>1.6000000000000001E-4</v>
      </c>
      <c r="R1184" s="140">
        <f>Q1184*H1184</f>
        <v>0.13447568000000001</v>
      </c>
      <c r="S1184" s="140">
        <v>0</v>
      </c>
      <c r="T1184" s="141">
        <f>S1184*H1184</f>
        <v>0</v>
      </c>
      <c r="AR1184" s="142" t="s">
        <v>363</v>
      </c>
      <c r="AT1184" s="142" t="s">
        <v>271</v>
      </c>
      <c r="AU1184" s="142" t="s">
        <v>81</v>
      </c>
      <c r="AY1184" s="17" t="s">
        <v>163</v>
      </c>
      <c r="BE1184" s="143">
        <f>IF(N1184="základní",J1184,0)</f>
        <v>0</v>
      </c>
      <c r="BF1184" s="143">
        <f>IF(N1184="snížená",J1184,0)</f>
        <v>0</v>
      </c>
      <c r="BG1184" s="143">
        <f>IF(N1184="zákl. přenesená",J1184,0)</f>
        <v>0</v>
      </c>
      <c r="BH1184" s="143">
        <f>IF(N1184="sníž. přenesená",J1184,0)</f>
        <v>0</v>
      </c>
      <c r="BI1184" s="143">
        <f>IF(N1184="nulová",J1184,0)</f>
        <v>0</v>
      </c>
      <c r="BJ1184" s="17" t="s">
        <v>79</v>
      </c>
      <c r="BK1184" s="143">
        <f>ROUND(I1184*H1184,2)</f>
        <v>0</v>
      </c>
      <c r="BL1184" s="17" t="s">
        <v>265</v>
      </c>
      <c r="BM1184" s="142" t="s">
        <v>1940</v>
      </c>
    </row>
    <row r="1185" spans="2:65" s="1" customFormat="1" ht="29.25">
      <c r="B1185" s="32"/>
      <c r="D1185" s="148" t="s">
        <v>276</v>
      </c>
      <c r="F1185" s="149" t="s">
        <v>1941</v>
      </c>
      <c r="I1185" s="146"/>
      <c r="L1185" s="32"/>
      <c r="M1185" s="147"/>
      <c r="T1185" s="53"/>
      <c r="AT1185" s="17" t="s">
        <v>276</v>
      </c>
      <c r="AU1185" s="17" t="s">
        <v>81</v>
      </c>
    </row>
    <row r="1186" spans="2:65" s="12" customFormat="1" ht="11.25">
      <c r="B1186" s="150"/>
      <c r="D1186" s="148" t="s">
        <v>188</v>
      </c>
      <c r="F1186" s="152" t="s">
        <v>1942</v>
      </c>
      <c r="H1186" s="153">
        <v>840.47299999999996</v>
      </c>
      <c r="I1186" s="154"/>
      <c r="L1186" s="150"/>
      <c r="M1186" s="155"/>
      <c r="T1186" s="156"/>
      <c r="AT1186" s="151" t="s">
        <v>188</v>
      </c>
      <c r="AU1186" s="151" t="s">
        <v>81</v>
      </c>
      <c r="AV1186" s="12" t="s">
        <v>81</v>
      </c>
      <c r="AW1186" s="12" t="s">
        <v>4</v>
      </c>
      <c r="AX1186" s="12" t="s">
        <v>79</v>
      </c>
      <c r="AY1186" s="151" t="s">
        <v>163</v>
      </c>
    </row>
    <row r="1187" spans="2:65" s="1" customFormat="1" ht="37.9" customHeight="1">
      <c r="B1187" s="32"/>
      <c r="C1187" s="131" t="s">
        <v>1943</v>
      </c>
      <c r="D1187" s="131" t="s">
        <v>165</v>
      </c>
      <c r="E1187" s="132" t="s">
        <v>1944</v>
      </c>
      <c r="F1187" s="133" t="s">
        <v>1945</v>
      </c>
      <c r="G1187" s="134" t="s">
        <v>260</v>
      </c>
      <c r="H1187" s="135">
        <v>316.64999999999998</v>
      </c>
      <c r="I1187" s="136"/>
      <c r="J1187" s="137">
        <f>ROUND(I1187*H1187,2)</f>
        <v>0</v>
      </c>
      <c r="K1187" s="133" t="s">
        <v>169</v>
      </c>
      <c r="L1187" s="32"/>
      <c r="M1187" s="138" t="s">
        <v>19</v>
      </c>
      <c r="N1187" s="139" t="s">
        <v>43</v>
      </c>
      <c r="P1187" s="140">
        <f>O1187*H1187</f>
        <v>0</v>
      </c>
      <c r="Q1187" s="140">
        <v>6.0000000000000001E-3</v>
      </c>
      <c r="R1187" s="140">
        <f>Q1187*H1187</f>
        <v>1.8998999999999999</v>
      </c>
      <c r="S1187" s="140">
        <v>0</v>
      </c>
      <c r="T1187" s="141">
        <f>S1187*H1187</f>
        <v>0</v>
      </c>
      <c r="AR1187" s="142" t="s">
        <v>265</v>
      </c>
      <c r="AT1187" s="142" t="s">
        <v>165</v>
      </c>
      <c r="AU1187" s="142" t="s">
        <v>81</v>
      </c>
      <c r="AY1187" s="17" t="s">
        <v>163</v>
      </c>
      <c r="BE1187" s="143">
        <f>IF(N1187="základní",J1187,0)</f>
        <v>0</v>
      </c>
      <c r="BF1187" s="143">
        <f>IF(N1187="snížená",J1187,0)</f>
        <v>0</v>
      </c>
      <c r="BG1187" s="143">
        <f>IF(N1187="zákl. přenesená",J1187,0)</f>
        <v>0</v>
      </c>
      <c r="BH1187" s="143">
        <f>IF(N1187="sníž. přenesená",J1187,0)</f>
        <v>0</v>
      </c>
      <c r="BI1187" s="143">
        <f>IF(N1187="nulová",J1187,0)</f>
        <v>0</v>
      </c>
      <c r="BJ1187" s="17" t="s">
        <v>79</v>
      </c>
      <c r="BK1187" s="143">
        <f>ROUND(I1187*H1187,2)</f>
        <v>0</v>
      </c>
      <c r="BL1187" s="17" t="s">
        <v>265</v>
      </c>
      <c r="BM1187" s="142" t="s">
        <v>1946</v>
      </c>
    </row>
    <row r="1188" spans="2:65" s="1" customFormat="1" ht="11.25">
      <c r="B1188" s="32"/>
      <c r="D1188" s="144" t="s">
        <v>172</v>
      </c>
      <c r="F1188" s="145" t="s">
        <v>1947</v>
      </c>
      <c r="I1188" s="146"/>
      <c r="L1188" s="32"/>
      <c r="M1188" s="147"/>
      <c r="T1188" s="53"/>
      <c r="AT1188" s="17" t="s">
        <v>172</v>
      </c>
      <c r="AU1188" s="17" t="s">
        <v>81</v>
      </c>
    </row>
    <row r="1189" spans="2:65" s="1" customFormat="1" ht="97.5">
      <c r="B1189" s="32"/>
      <c r="D1189" s="148" t="s">
        <v>174</v>
      </c>
      <c r="F1189" s="149" t="s">
        <v>1948</v>
      </c>
      <c r="I1189" s="146"/>
      <c r="L1189" s="32"/>
      <c r="M1189" s="147"/>
      <c r="T1189" s="53"/>
      <c r="AT1189" s="17" t="s">
        <v>174</v>
      </c>
      <c r="AU1189" s="17" t="s">
        <v>81</v>
      </c>
    </row>
    <row r="1190" spans="2:65" s="12" customFormat="1" ht="11.25">
      <c r="B1190" s="150"/>
      <c r="D1190" s="148" t="s">
        <v>188</v>
      </c>
      <c r="E1190" s="151" t="s">
        <v>19</v>
      </c>
      <c r="F1190" s="152" t="s">
        <v>1949</v>
      </c>
      <c r="H1190" s="153">
        <v>316.64999999999998</v>
      </c>
      <c r="I1190" s="154"/>
      <c r="L1190" s="150"/>
      <c r="M1190" s="155"/>
      <c r="T1190" s="156"/>
      <c r="AT1190" s="151" t="s">
        <v>188</v>
      </c>
      <c r="AU1190" s="151" t="s">
        <v>81</v>
      </c>
      <c r="AV1190" s="12" t="s">
        <v>81</v>
      </c>
      <c r="AW1190" s="12" t="s">
        <v>34</v>
      </c>
      <c r="AX1190" s="12" t="s">
        <v>79</v>
      </c>
      <c r="AY1190" s="151" t="s">
        <v>163</v>
      </c>
    </row>
    <row r="1191" spans="2:65" s="1" customFormat="1" ht="24.2" customHeight="1">
      <c r="B1191" s="32"/>
      <c r="C1191" s="164" t="s">
        <v>1950</v>
      </c>
      <c r="D1191" s="164" t="s">
        <v>271</v>
      </c>
      <c r="E1191" s="165" t="s">
        <v>1951</v>
      </c>
      <c r="F1191" s="166" t="s">
        <v>1952</v>
      </c>
      <c r="G1191" s="167" t="s">
        <v>260</v>
      </c>
      <c r="H1191" s="168">
        <v>332.483</v>
      </c>
      <c r="I1191" s="169"/>
      <c r="J1191" s="170">
        <f>ROUND(I1191*H1191,2)</f>
        <v>0</v>
      </c>
      <c r="K1191" s="166" t="s">
        <v>169</v>
      </c>
      <c r="L1191" s="171"/>
      <c r="M1191" s="172" t="s">
        <v>19</v>
      </c>
      <c r="N1191" s="173" t="s">
        <v>43</v>
      </c>
      <c r="P1191" s="140">
        <f>O1191*H1191</f>
        <v>0</v>
      </c>
      <c r="Q1191" s="140">
        <v>3.2000000000000002E-3</v>
      </c>
      <c r="R1191" s="140">
        <f>Q1191*H1191</f>
        <v>1.0639456</v>
      </c>
      <c r="S1191" s="140">
        <v>0</v>
      </c>
      <c r="T1191" s="141">
        <f>S1191*H1191</f>
        <v>0</v>
      </c>
      <c r="AR1191" s="142" t="s">
        <v>363</v>
      </c>
      <c r="AT1191" s="142" t="s">
        <v>271</v>
      </c>
      <c r="AU1191" s="142" t="s">
        <v>81</v>
      </c>
      <c r="AY1191" s="17" t="s">
        <v>163</v>
      </c>
      <c r="BE1191" s="143">
        <f>IF(N1191="základní",J1191,0)</f>
        <v>0</v>
      </c>
      <c r="BF1191" s="143">
        <f>IF(N1191="snížená",J1191,0)</f>
        <v>0</v>
      </c>
      <c r="BG1191" s="143">
        <f>IF(N1191="zákl. přenesená",J1191,0)</f>
        <v>0</v>
      </c>
      <c r="BH1191" s="143">
        <f>IF(N1191="sníž. přenesená",J1191,0)</f>
        <v>0</v>
      </c>
      <c r="BI1191" s="143">
        <f>IF(N1191="nulová",J1191,0)</f>
        <v>0</v>
      </c>
      <c r="BJ1191" s="17" t="s">
        <v>79</v>
      </c>
      <c r="BK1191" s="143">
        <f>ROUND(I1191*H1191,2)</f>
        <v>0</v>
      </c>
      <c r="BL1191" s="17" t="s">
        <v>265</v>
      </c>
      <c r="BM1191" s="142" t="s">
        <v>1953</v>
      </c>
    </row>
    <row r="1192" spans="2:65" s="1" customFormat="1" ht="29.25">
      <c r="B1192" s="32"/>
      <c r="D1192" s="148" t="s">
        <v>276</v>
      </c>
      <c r="F1192" s="149" t="s">
        <v>1891</v>
      </c>
      <c r="I1192" s="146"/>
      <c r="L1192" s="32"/>
      <c r="M1192" s="147"/>
      <c r="T1192" s="53"/>
      <c r="AT1192" s="17" t="s">
        <v>276</v>
      </c>
      <c r="AU1192" s="17" t="s">
        <v>81</v>
      </c>
    </row>
    <row r="1193" spans="2:65" s="12" customFormat="1" ht="11.25">
      <c r="B1193" s="150"/>
      <c r="D1193" s="148" t="s">
        <v>188</v>
      </c>
      <c r="F1193" s="152" t="s">
        <v>1954</v>
      </c>
      <c r="H1193" s="153">
        <v>332.483</v>
      </c>
      <c r="I1193" s="154"/>
      <c r="L1193" s="150"/>
      <c r="M1193" s="155"/>
      <c r="T1193" s="156"/>
      <c r="AT1193" s="151" t="s">
        <v>188</v>
      </c>
      <c r="AU1193" s="151" t="s">
        <v>81</v>
      </c>
      <c r="AV1193" s="12" t="s">
        <v>81</v>
      </c>
      <c r="AW1193" s="12" t="s">
        <v>4</v>
      </c>
      <c r="AX1193" s="12" t="s">
        <v>79</v>
      </c>
      <c r="AY1193" s="151" t="s">
        <v>163</v>
      </c>
    </row>
    <row r="1194" spans="2:65" s="1" customFormat="1" ht="37.9" customHeight="1">
      <c r="B1194" s="32"/>
      <c r="C1194" s="131" t="s">
        <v>1955</v>
      </c>
      <c r="D1194" s="131" t="s">
        <v>165</v>
      </c>
      <c r="E1194" s="132" t="s">
        <v>1944</v>
      </c>
      <c r="F1194" s="133" t="s">
        <v>1945</v>
      </c>
      <c r="G1194" s="134" t="s">
        <v>260</v>
      </c>
      <c r="H1194" s="135">
        <v>401.83</v>
      </c>
      <c r="I1194" s="136"/>
      <c r="J1194" s="137">
        <f>ROUND(I1194*H1194,2)</f>
        <v>0</v>
      </c>
      <c r="K1194" s="133" t="s">
        <v>169</v>
      </c>
      <c r="L1194" s="32"/>
      <c r="M1194" s="138" t="s">
        <v>19</v>
      </c>
      <c r="N1194" s="139" t="s">
        <v>43</v>
      </c>
      <c r="P1194" s="140">
        <f>O1194*H1194</f>
        <v>0</v>
      </c>
      <c r="Q1194" s="140">
        <v>6.0000000000000001E-3</v>
      </c>
      <c r="R1194" s="140">
        <f>Q1194*H1194</f>
        <v>2.4109799999999999</v>
      </c>
      <c r="S1194" s="140">
        <v>0</v>
      </c>
      <c r="T1194" s="141">
        <f>S1194*H1194</f>
        <v>0</v>
      </c>
      <c r="AR1194" s="142" t="s">
        <v>265</v>
      </c>
      <c r="AT1194" s="142" t="s">
        <v>165</v>
      </c>
      <c r="AU1194" s="142" t="s">
        <v>81</v>
      </c>
      <c r="AY1194" s="17" t="s">
        <v>163</v>
      </c>
      <c r="BE1194" s="143">
        <f>IF(N1194="základní",J1194,0)</f>
        <v>0</v>
      </c>
      <c r="BF1194" s="143">
        <f>IF(N1194="snížená",J1194,0)</f>
        <v>0</v>
      </c>
      <c r="BG1194" s="143">
        <f>IF(N1194="zákl. přenesená",J1194,0)</f>
        <v>0</v>
      </c>
      <c r="BH1194" s="143">
        <f>IF(N1194="sníž. přenesená",J1194,0)</f>
        <v>0</v>
      </c>
      <c r="BI1194" s="143">
        <f>IF(N1194="nulová",J1194,0)</f>
        <v>0</v>
      </c>
      <c r="BJ1194" s="17" t="s">
        <v>79</v>
      </c>
      <c r="BK1194" s="143">
        <f>ROUND(I1194*H1194,2)</f>
        <v>0</v>
      </c>
      <c r="BL1194" s="17" t="s">
        <v>265</v>
      </c>
      <c r="BM1194" s="142" t="s">
        <v>1956</v>
      </c>
    </row>
    <row r="1195" spans="2:65" s="1" customFormat="1" ht="11.25">
      <c r="B1195" s="32"/>
      <c r="D1195" s="144" t="s">
        <v>172</v>
      </c>
      <c r="F1195" s="145" t="s">
        <v>1947</v>
      </c>
      <c r="I1195" s="146"/>
      <c r="L1195" s="32"/>
      <c r="M1195" s="147"/>
      <c r="T1195" s="53"/>
      <c r="AT1195" s="17" t="s">
        <v>172</v>
      </c>
      <c r="AU1195" s="17" t="s">
        <v>81</v>
      </c>
    </row>
    <row r="1196" spans="2:65" s="1" customFormat="1" ht="97.5">
      <c r="B1196" s="32"/>
      <c r="D1196" s="148" t="s">
        <v>174</v>
      </c>
      <c r="F1196" s="149" t="s">
        <v>1948</v>
      </c>
      <c r="I1196" s="146"/>
      <c r="L1196" s="32"/>
      <c r="M1196" s="147"/>
      <c r="T1196" s="53"/>
      <c r="AT1196" s="17" t="s">
        <v>174</v>
      </c>
      <c r="AU1196" s="17" t="s">
        <v>81</v>
      </c>
    </row>
    <row r="1197" spans="2:65" s="12" customFormat="1" ht="22.5">
      <c r="B1197" s="150"/>
      <c r="D1197" s="148" t="s">
        <v>188</v>
      </c>
      <c r="E1197" s="151" t="s">
        <v>19</v>
      </c>
      <c r="F1197" s="152" t="s">
        <v>1957</v>
      </c>
      <c r="H1197" s="153">
        <v>401.83</v>
      </c>
      <c r="I1197" s="154"/>
      <c r="L1197" s="150"/>
      <c r="M1197" s="155"/>
      <c r="T1197" s="156"/>
      <c r="AT1197" s="151" t="s">
        <v>188</v>
      </c>
      <c r="AU1197" s="151" t="s">
        <v>81</v>
      </c>
      <c r="AV1197" s="12" t="s">
        <v>81</v>
      </c>
      <c r="AW1197" s="12" t="s">
        <v>34</v>
      </c>
      <c r="AX1197" s="12" t="s">
        <v>79</v>
      </c>
      <c r="AY1197" s="151" t="s">
        <v>163</v>
      </c>
    </row>
    <row r="1198" spans="2:65" s="1" customFormat="1" ht="24.2" customHeight="1">
      <c r="B1198" s="32"/>
      <c r="C1198" s="164" t="s">
        <v>1958</v>
      </c>
      <c r="D1198" s="164" t="s">
        <v>271</v>
      </c>
      <c r="E1198" s="165" t="s">
        <v>1959</v>
      </c>
      <c r="F1198" s="166" t="s">
        <v>1960</v>
      </c>
      <c r="G1198" s="167" t="s">
        <v>185</v>
      </c>
      <c r="H1198" s="168">
        <v>83.855999999999995</v>
      </c>
      <c r="I1198" s="169"/>
      <c r="J1198" s="170">
        <f>ROUND(I1198*H1198,2)</f>
        <v>0</v>
      </c>
      <c r="K1198" s="166" t="s">
        <v>192</v>
      </c>
      <c r="L1198" s="171"/>
      <c r="M1198" s="172" t="s">
        <v>19</v>
      </c>
      <c r="N1198" s="173" t="s">
        <v>43</v>
      </c>
      <c r="P1198" s="140">
        <f>O1198*H1198</f>
        <v>0</v>
      </c>
      <c r="Q1198" s="140">
        <v>3.2000000000000001E-2</v>
      </c>
      <c r="R1198" s="140">
        <f>Q1198*H1198</f>
        <v>2.683392</v>
      </c>
      <c r="S1198" s="140">
        <v>0</v>
      </c>
      <c r="T1198" s="141">
        <f>S1198*H1198</f>
        <v>0</v>
      </c>
      <c r="AR1198" s="142" t="s">
        <v>363</v>
      </c>
      <c r="AT1198" s="142" t="s">
        <v>271</v>
      </c>
      <c r="AU1198" s="142" t="s">
        <v>81</v>
      </c>
      <c r="AY1198" s="17" t="s">
        <v>163</v>
      </c>
      <c r="BE1198" s="143">
        <f>IF(N1198="základní",J1198,0)</f>
        <v>0</v>
      </c>
      <c r="BF1198" s="143">
        <f>IF(N1198="snížená",J1198,0)</f>
        <v>0</v>
      </c>
      <c r="BG1198" s="143">
        <f>IF(N1198="zákl. přenesená",J1198,0)</f>
        <v>0</v>
      </c>
      <c r="BH1198" s="143">
        <f>IF(N1198="sníž. přenesená",J1198,0)</f>
        <v>0</v>
      </c>
      <c r="BI1198" s="143">
        <f>IF(N1198="nulová",J1198,0)</f>
        <v>0</v>
      </c>
      <c r="BJ1198" s="17" t="s">
        <v>79</v>
      </c>
      <c r="BK1198" s="143">
        <f>ROUND(I1198*H1198,2)</f>
        <v>0</v>
      </c>
      <c r="BL1198" s="17" t="s">
        <v>265</v>
      </c>
      <c r="BM1198" s="142" t="s">
        <v>1961</v>
      </c>
    </row>
    <row r="1199" spans="2:65" s="1" customFormat="1" ht="29.25">
      <c r="B1199" s="32"/>
      <c r="D1199" s="148" t="s">
        <v>276</v>
      </c>
      <c r="F1199" s="149" t="s">
        <v>1891</v>
      </c>
      <c r="I1199" s="146"/>
      <c r="L1199" s="32"/>
      <c r="M1199" s="147"/>
      <c r="T1199" s="53"/>
      <c r="AT1199" s="17" t="s">
        <v>276</v>
      </c>
      <c r="AU1199" s="17" t="s">
        <v>81</v>
      </c>
    </row>
    <row r="1200" spans="2:65" s="12" customFormat="1" ht="11.25">
      <c r="B1200" s="150"/>
      <c r="D1200" s="148" t="s">
        <v>188</v>
      </c>
      <c r="F1200" s="152" t="s">
        <v>1962</v>
      </c>
      <c r="H1200" s="153">
        <v>83.855999999999995</v>
      </c>
      <c r="I1200" s="154"/>
      <c r="L1200" s="150"/>
      <c r="M1200" s="155"/>
      <c r="T1200" s="156"/>
      <c r="AT1200" s="151" t="s">
        <v>188</v>
      </c>
      <c r="AU1200" s="151" t="s">
        <v>81</v>
      </c>
      <c r="AV1200" s="12" t="s">
        <v>81</v>
      </c>
      <c r="AW1200" s="12" t="s">
        <v>4</v>
      </c>
      <c r="AX1200" s="12" t="s">
        <v>79</v>
      </c>
      <c r="AY1200" s="151" t="s">
        <v>163</v>
      </c>
    </row>
    <row r="1201" spans="2:65" s="1" customFormat="1" ht="37.9" customHeight="1">
      <c r="B1201" s="32"/>
      <c r="C1201" s="131" t="s">
        <v>1963</v>
      </c>
      <c r="D1201" s="131" t="s">
        <v>165</v>
      </c>
      <c r="E1201" s="132" t="s">
        <v>1944</v>
      </c>
      <c r="F1201" s="133" t="s">
        <v>1945</v>
      </c>
      <c r="G1201" s="134" t="s">
        <v>260</v>
      </c>
      <c r="H1201" s="135">
        <v>199.89</v>
      </c>
      <c r="I1201" s="136"/>
      <c r="J1201" s="137">
        <f>ROUND(I1201*H1201,2)</f>
        <v>0</v>
      </c>
      <c r="K1201" s="133" t="s">
        <v>169</v>
      </c>
      <c r="L1201" s="32"/>
      <c r="M1201" s="138" t="s">
        <v>19</v>
      </c>
      <c r="N1201" s="139" t="s">
        <v>43</v>
      </c>
      <c r="P1201" s="140">
        <f>O1201*H1201</f>
        <v>0</v>
      </c>
      <c r="Q1201" s="140">
        <v>6.0000000000000001E-3</v>
      </c>
      <c r="R1201" s="140">
        <f>Q1201*H1201</f>
        <v>1.1993399999999999</v>
      </c>
      <c r="S1201" s="140">
        <v>0</v>
      </c>
      <c r="T1201" s="141">
        <f>S1201*H1201</f>
        <v>0</v>
      </c>
      <c r="AR1201" s="142" t="s">
        <v>265</v>
      </c>
      <c r="AT1201" s="142" t="s">
        <v>165</v>
      </c>
      <c r="AU1201" s="142" t="s">
        <v>81</v>
      </c>
      <c r="AY1201" s="17" t="s">
        <v>163</v>
      </c>
      <c r="BE1201" s="143">
        <f>IF(N1201="základní",J1201,0)</f>
        <v>0</v>
      </c>
      <c r="BF1201" s="143">
        <f>IF(N1201="snížená",J1201,0)</f>
        <v>0</v>
      </c>
      <c r="BG1201" s="143">
        <f>IF(N1201="zákl. přenesená",J1201,0)</f>
        <v>0</v>
      </c>
      <c r="BH1201" s="143">
        <f>IF(N1201="sníž. přenesená",J1201,0)</f>
        <v>0</v>
      </c>
      <c r="BI1201" s="143">
        <f>IF(N1201="nulová",J1201,0)</f>
        <v>0</v>
      </c>
      <c r="BJ1201" s="17" t="s">
        <v>79</v>
      </c>
      <c r="BK1201" s="143">
        <f>ROUND(I1201*H1201,2)</f>
        <v>0</v>
      </c>
      <c r="BL1201" s="17" t="s">
        <v>265</v>
      </c>
      <c r="BM1201" s="142" t="s">
        <v>1964</v>
      </c>
    </row>
    <row r="1202" spans="2:65" s="1" customFormat="1" ht="11.25">
      <c r="B1202" s="32"/>
      <c r="D1202" s="144" t="s">
        <v>172</v>
      </c>
      <c r="F1202" s="145" t="s">
        <v>1947</v>
      </c>
      <c r="I1202" s="146"/>
      <c r="L1202" s="32"/>
      <c r="M1202" s="147"/>
      <c r="T1202" s="53"/>
      <c r="AT1202" s="17" t="s">
        <v>172</v>
      </c>
      <c r="AU1202" s="17" t="s">
        <v>81</v>
      </c>
    </row>
    <row r="1203" spans="2:65" s="1" customFormat="1" ht="97.5">
      <c r="B1203" s="32"/>
      <c r="D1203" s="148" t="s">
        <v>174</v>
      </c>
      <c r="F1203" s="149" t="s">
        <v>1948</v>
      </c>
      <c r="I1203" s="146"/>
      <c r="L1203" s="32"/>
      <c r="M1203" s="147"/>
      <c r="T1203" s="53"/>
      <c r="AT1203" s="17" t="s">
        <v>174</v>
      </c>
      <c r="AU1203" s="17" t="s">
        <v>81</v>
      </c>
    </row>
    <row r="1204" spans="2:65" s="12" customFormat="1" ht="11.25">
      <c r="B1204" s="150"/>
      <c r="D1204" s="148" t="s">
        <v>188</v>
      </c>
      <c r="E1204" s="151" t="s">
        <v>19</v>
      </c>
      <c r="F1204" s="152" t="s">
        <v>1965</v>
      </c>
      <c r="H1204" s="153">
        <v>199.89</v>
      </c>
      <c r="I1204" s="154"/>
      <c r="L1204" s="150"/>
      <c r="M1204" s="155"/>
      <c r="T1204" s="156"/>
      <c r="AT1204" s="151" t="s">
        <v>188</v>
      </c>
      <c r="AU1204" s="151" t="s">
        <v>81</v>
      </c>
      <c r="AV1204" s="12" t="s">
        <v>81</v>
      </c>
      <c r="AW1204" s="12" t="s">
        <v>34</v>
      </c>
      <c r="AX1204" s="12" t="s">
        <v>79</v>
      </c>
      <c r="AY1204" s="151" t="s">
        <v>163</v>
      </c>
    </row>
    <row r="1205" spans="2:65" s="1" customFormat="1" ht="24.2" customHeight="1">
      <c r="B1205" s="32"/>
      <c r="C1205" s="164" t="s">
        <v>1966</v>
      </c>
      <c r="D1205" s="164" t="s">
        <v>271</v>
      </c>
      <c r="E1205" s="165" t="s">
        <v>1967</v>
      </c>
      <c r="F1205" s="166" t="s">
        <v>1968</v>
      </c>
      <c r="G1205" s="167" t="s">
        <v>260</v>
      </c>
      <c r="H1205" s="168">
        <v>203.88800000000001</v>
      </c>
      <c r="I1205" s="169"/>
      <c r="J1205" s="170">
        <f>ROUND(I1205*H1205,2)</f>
        <v>0</v>
      </c>
      <c r="K1205" s="166" t="s">
        <v>169</v>
      </c>
      <c r="L1205" s="171"/>
      <c r="M1205" s="172" t="s">
        <v>19</v>
      </c>
      <c r="N1205" s="173" t="s">
        <v>43</v>
      </c>
      <c r="P1205" s="140">
        <f>O1205*H1205</f>
        <v>0</v>
      </c>
      <c r="Q1205" s="140">
        <v>3.5999999999999999E-3</v>
      </c>
      <c r="R1205" s="140">
        <f>Q1205*H1205</f>
        <v>0.7339968</v>
      </c>
      <c r="S1205" s="140">
        <v>0</v>
      </c>
      <c r="T1205" s="141">
        <f>S1205*H1205</f>
        <v>0</v>
      </c>
      <c r="AR1205" s="142" t="s">
        <v>363</v>
      </c>
      <c r="AT1205" s="142" t="s">
        <v>271</v>
      </c>
      <c r="AU1205" s="142" t="s">
        <v>81</v>
      </c>
      <c r="AY1205" s="17" t="s">
        <v>163</v>
      </c>
      <c r="BE1205" s="143">
        <f>IF(N1205="základní",J1205,0)</f>
        <v>0</v>
      </c>
      <c r="BF1205" s="143">
        <f>IF(N1205="snížená",J1205,0)</f>
        <v>0</v>
      </c>
      <c r="BG1205" s="143">
        <f>IF(N1205="zákl. přenesená",J1205,0)</f>
        <v>0</v>
      </c>
      <c r="BH1205" s="143">
        <f>IF(N1205="sníž. přenesená",J1205,0)</f>
        <v>0</v>
      </c>
      <c r="BI1205" s="143">
        <f>IF(N1205="nulová",J1205,0)</f>
        <v>0</v>
      </c>
      <c r="BJ1205" s="17" t="s">
        <v>79</v>
      </c>
      <c r="BK1205" s="143">
        <f>ROUND(I1205*H1205,2)</f>
        <v>0</v>
      </c>
      <c r="BL1205" s="17" t="s">
        <v>265</v>
      </c>
      <c r="BM1205" s="142" t="s">
        <v>1969</v>
      </c>
    </row>
    <row r="1206" spans="2:65" s="1" customFormat="1" ht="29.25">
      <c r="B1206" s="32"/>
      <c r="D1206" s="148" t="s">
        <v>276</v>
      </c>
      <c r="F1206" s="149" t="s">
        <v>1891</v>
      </c>
      <c r="I1206" s="146"/>
      <c r="L1206" s="32"/>
      <c r="M1206" s="147"/>
      <c r="T1206" s="53"/>
      <c r="AT1206" s="17" t="s">
        <v>276</v>
      </c>
      <c r="AU1206" s="17" t="s">
        <v>81</v>
      </c>
    </row>
    <row r="1207" spans="2:65" s="12" customFormat="1" ht="11.25">
      <c r="B1207" s="150"/>
      <c r="D1207" s="148" t="s">
        <v>188</v>
      </c>
      <c r="F1207" s="152" t="s">
        <v>1970</v>
      </c>
      <c r="H1207" s="153">
        <v>203.88800000000001</v>
      </c>
      <c r="I1207" s="154"/>
      <c r="L1207" s="150"/>
      <c r="M1207" s="155"/>
      <c r="T1207" s="156"/>
      <c r="AT1207" s="151" t="s">
        <v>188</v>
      </c>
      <c r="AU1207" s="151" t="s">
        <v>81</v>
      </c>
      <c r="AV1207" s="12" t="s">
        <v>81</v>
      </c>
      <c r="AW1207" s="12" t="s">
        <v>4</v>
      </c>
      <c r="AX1207" s="12" t="s">
        <v>79</v>
      </c>
      <c r="AY1207" s="151" t="s">
        <v>163</v>
      </c>
    </row>
    <row r="1208" spans="2:65" s="1" customFormat="1" ht="37.9" customHeight="1">
      <c r="B1208" s="32"/>
      <c r="C1208" s="131" t="s">
        <v>1971</v>
      </c>
      <c r="D1208" s="131" t="s">
        <v>165</v>
      </c>
      <c r="E1208" s="132" t="s">
        <v>1944</v>
      </c>
      <c r="F1208" s="133" t="s">
        <v>1945</v>
      </c>
      <c r="G1208" s="134" t="s">
        <v>260</v>
      </c>
      <c r="H1208" s="135">
        <v>235.45</v>
      </c>
      <c r="I1208" s="136"/>
      <c r="J1208" s="137">
        <f>ROUND(I1208*H1208,2)</f>
        <v>0</v>
      </c>
      <c r="K1208" s="133" t="s">
        <v>169</v>
      </c>
      <c r="L1208" s="32"/>
      <c r="M1208" s="138" t="s">
        <v>19</v>
      </c>
      <c r="N1208" s="139" t="s">
        <v>43</v>
      </c>
      <c r="P1208" s="140">
        <f>O1208*H1208</f>
        <v>0</v>
      </c>
      <c r="Q1208" s="140">
        <v>6.0000000000000001E-3</v>
      </c>
      <c r="R1208" s="140">
        <f>Q1208*H1208</f>
        <v>1.4127000000000001</v>
      </c>
      <c r="S1208" s="140">
        <v>0</v>
      </c>
      <c r="T1208" s="141">
        <f>S1208*H1208</f>
        <v>0</v>
      </c>
      <c r="AR1208" s="142" t="s">
        <v>265</v>
      </c>
      <c r="AT1208" s="142" t="s">
        <v>165</v>
      </c>
      <c r="AU1208" s="142" t="s">
        <v>81</v>
      </c>
      <c r="AY1208" s="17" t="s">
        <v>163</v>
      </c>
      <c r="BE1208" s="143">
        <f>IF(N1208="základní",J1208,0)</f>
        <v>0</v>
      </c>
      <c r="BF1208" s="143">
        <f>IF(N1208="snížená",J1208,0)</f>
        <v>0</v>
      </c>
      <c r="BG1208" s="143">
        <f>IF(N1208="zákl. přenesená",J1208,0)</f>
        <v>0</v>
      </c>
      <c r="BH1208" s="143">
        <f>IF(N1208="sníž. přenesená",J1208,0)</f>
        <v>0</v>
      </c>
      <c r="BI1208" s="143">
        <f>IF(N1208="nulová",J1208,0)</f>
        <v>0</v>
      </c>
      <c r="BJ1208" s="17" t="s">
        <v>79</v>
      </c>
      <c r="BK1208" s="143">
        <f>ROUND(I1208*H1208,2)</f>
        <v>0</v>
      </c>
      <c r="BL1208" s="17" t="s">
        <v>265</v>
      </c>
      <c r="BM1208" s="142" t="s">
        <v>1972</v>
      </c>
    </row>
    <row r="1209" spans="2:65" s="1" customFormat="1" ht="11.25">
      <c r="B1209" s="32"/>
      <c r="D1209" s="144" t="s">
        <v>172</v>
      </c>
      <c r="F1209" s="145" t="s">
        <v>1947</v>
      </c>
      <c r="I1209" s="146"/>
      <c r="L1209" s="32"/>
      <c r="M1209" s="147"/>
      <c r="T1209" s="53"/>
      <c r="AT1209" s="17" t="s">
        <v>172</v>
      </c>
      <c r="AU1209" s="17" t="s">
        <v>81</v>
      </c>
    </row>
    <row r="1210" spans="2:65" s="1" customFormat="1" ht="97.5">
      <c r="B1210" s="32"/>
      <c r="D1210" s="148" t="s">
        <v>174</v>
      </c>
      <c r="F1210" s="149" t="s">
        <v>1948</v>
      </c>
      <c r="I1210" s="146"/>
      <c r="L1210" s="32"/>
      <c r="M1210" s="147"/>
      <c r="T1210" s="53"/>
      <c r="AT1210" s="17" t="s">
        <v>174</v>
      </c>
      <c r="AU1210" s="17" t="s">
        <v>81</v>
      </c>
    </row>
    <row r="1211" spans="2:65" s="12" customFormat="1" ht="11.25">
      <c r="B1211" s="150"/>
      <c r="D1211" s="148" t="s">
        <v>188</v>
      </c>
      <c r="E1211" s="151" t="s">
        <v>19</v>
      </c>
      <c r="F1211" s="152" t="s">
        <v>1973</v>
      </c>
      <c r="H1211" s="153">
        <v>235.45</v>
      </c>
      <c r="I1211" s="154"/>
      <c r="L1211" s="150"/>
      <c r="M1211" s="155"/>
      <c r="T1211" s="156"/>
      <c r="AT1211" s="151" t="s">
        <v>188</v>
      </c>
      <c r="AU1211" s="151" t="s">
        <v>81</v>
      </c>
      <c r="AV1211" s="12" t="s">
        <v>81</v>
      </c>
      <c r="AW1211" s="12" t="s">
        <v>34</v>
      </c>
      <c r="AX1211" s="12" t="s">
        <v>79</v>
      </c>
      <c r="AY1211" s="151" t="s">
        <v>163</v>
      </c>
    </row>
    <row r="1212" spans="2:65" s="1" customFormat="1" ht="24.2" customHeight="1">
      <c r="B1212" s="32"/>
      <c r="C1212" s="164" t="s">
        <v>1974</v>
      </c>
      <c r="D1212" s="164" t="s">
        <v>271</v>
      </c>
      <c r="E1212" s="165" t="s">
        <v>1975</v>
      </c>
      <c r="F1212" s="166" t="s">
        <v>1976</v>
      </c>
      <c r="G1212" s="167" t="s">
        <v>260</v>
      </c>
      <c r="H1212" s="168">
        <v>247.22300000000001</v>
      </c>
      <c r="I1212" s="169"/>
      <c r="J1212" s="170">
        <f>ROUND(I1212*H1212,2)</f>
        <v>0</v>
      </c>
      <c r="K1212" s="166" t="s">
        <v>169</v>
      </c>
      <c r="L1212" s="171"/>
      <c r="M1212" s="172" t="s">
        <v>19</v>
      </c>
      <c r="N1212" s="173" t="s">
        <v>43</v>
      </c>
      <c r="P1212" s="140">
        <f>O1212*H1212</f>
        <v>0</v>
      </c>
      <c r="Q1212" s="140">
        <v>2.5000000000000001E-3</v>
      </c>
      <c r="R1212" s="140">
        <f>Q1212*H1212</f>
        <v>0.61805750000000004</v>
      </c>
      <c r="S1212" s="140">
        <v>0</v>
      </c>
      <c r="T1212" s="141">
        <f>S1212*H1212</f>
        <v>0</v>
      </c>
      <c r="AR1212" s="142" t="s">
        <v>363</v>
      </c>
      <c r="AT1212" s="142" t="s">
        <v>271</v>
      </c>
      <c r="AU1212" s="142" t="s">
        <v>81</v>
      </c>
      <c r="AY1212" s="17" t="s">
        <v>163</v>
      </c>
      <c r="BE1212" s="143">
        <f>IF(N1212="základní",J1212,0)</f>
        <v>0</v>
      </c>
      <c r="BF1212" s="143">
        <f>IF(N1212="snížená",J1212,0)</f>
        <v>0</v>
      </c>
      <c r="BG1212" s="143">
        <f>IF(N1212="zákl. přenesená",J1212,0)</f>
        <v>0</v>
      </c>
      <c r="BH1212" s="143">
        <f>IF(N1212="sníž. přenesená",J1212,0)</f>
        <v>0</v>
      </c>
      <c r="BI1212" s="143">
        <f>IF(N1212="nulová",J1212,0)</f>
        <v>0</v>
      </c>
      <c r="BJ1212" s="17" t="s">
        <v>79</v>
      </c>
      <c r="BK1212" s="143">
        <f>ROUND(I1212*H1212,2)</f>
        <v>0</v>
      </c>
      <c r="BL1212" s="17" t="s">
        <v>265</v>
      </c>
      <c r="BM1212" s="142" t="s">
        <v>1977</v>
      </c>
    </row>
    <row r="1213" spans="2:65" s="12" customFormat="1" ht="11.25">
      <c r="B1213" s="150"/>
      <c r="D1213" s="148" t="s">
        <v>188</v>
      </c>
      <c r="F1213" s="152" t="s">
        <v>1978</v>
      </c>
      <c r="H1213" s="153">
        <v>247.22300000000001</v>
      </c>
      <c r="I1213" s="154"/>
      <c r="L1213" s="150"/>
      <c r="M1213" s="155"/>
      <c r="T1213" s="156"/>
      <c r="AT1213" s="151" t="s">
        <v>188</v>
      </c>
      <c r="AU1213" s="151" t="s">
        <v>81</v>
      </c>
      <c r="AV1213" s="12" t="s">
        <v>81</v>
      </c>
      <c r="AW1213" s="12" t="s">
        <v>4</v>
      </c>
      <c r="AX1213" s="12" t="s">
        <v>79</v>
      </c>
      <c r="AY1213" s="151" t="s">
        <v>163</v>
      </c>
    </row>
    <row r="1214" spans="2:65" s="1" customFormat="1" ht="37.9" customHeight="1">
      <c r="B1214" s="32"/>
      <c r="C1214" s="131" t="s">
        <v>1979</v>
      </c>
      <c r="D1214" s="131" t="s">
        <v>165</v>
      </c>
      <c r="E1214" s="132" t="s">
        <v>1980</v>
      </c>
      <c r="F1214" s="133" t="s">
        <v>1981</v>
      </c>
      <c r="G1214" s="134" t="s">
        <v>260</v>
      </c>
      <c r="H1214" s="135">
        <v>5307</v>
      </c>
      <c r="I1214" s="136"/>
      <c r="J1214" s="137">
        <f>ROUND(I1214*H1214,2)</f>
        <v>0</v>
      </c>
      <c r="K1214" s="133" t="s">
        <v>169</v>
      </c>
      <c r="L1214" s="32"/>
      <c r="M1214" s="138" t="s">
        <v>19</v>
      </c>
      <c r="N1214" s="139" t="s">
        <v>43</v>
      </c>
      <c r="P1214" s="140">
        <f>O1214*H1214</f>
        <v>0</v>
      </c>
      <c r="Q1214" s="140">
        <v>0</v>
      </c>
      <c r="R1214" s="140">
        <f>Q1214*H1214</f>
        <v>0</v>
      </c>
      <c r="S1214" s="140">
        <v>0</v>
      </c>
      <c r="T1214" s="141">
        <f>S1214*H1214</f>
        <v>0</v>
      </c>
      <c r="AR1214" s="142" t="s">
        <v>265</v>
      </c>
      <c r="AT1214" s="142" t="s">
        <v>165</v>
      </c>
      <c r="AU1214" s="142" t="s">
        <v>81</v>
      </c>
      <c r="AY1214" s="17" t="s">
        <v>163</v>
      </c>
      <c r="BE1214" s="143">
        <f>IF(N1214="základní",J1214,0)</f>
        <v>0</v>
      </c>
      <c r="BF1214" s="143">
        <f>IF(N1214="snížená",J1214,0)</f>
        <v>0</v>
      </c>
      <c r="BG1214" s="143">
        <f>IF(N1214="zákl. přenesená",J1214,0)</f>
        <v>0</v>
      </c>
      <c r="BH1214" s="143">
        <f>IF(N1214="sníž. přenesená",J1214,0)</f>
        <v>0</v>
      </c>
      <c r="BI1214" s="143">
        <f>IF(N1214="nulová",J1214,0)</f>
        <v>0</v>
      </c>
      <c r="BJ1214" s="17" t="s">
        <v>79</v>
      </c>
      <c r="BK1214" s="143">
        <f>ROUND(I1214*H1214,2)</f>
        <v>0</v>
      </c>
      <c r="BL1214" s="17" t="s">
        <v>265</v>
      </c>
      <c r="BM1214" s="142" t="s">
        <v>1982</v>
      </c>
    </row>
    <row r="1215" spans="2:65" s="1" customFormat="1" ht="11.25">
      <c r="B1215" s="32"/>
      <c r="D1215" s="144" t="s">
        <v>172</v>
      </c>
      <c r="F1215" s="145" t="s">
        <v>1983</v>
      </c>
      <c r="I1215" s="146"/>
      <c r="L1215" s="32"/>
      <c r="M1215" s="147"/>
      <c r="T1215" s="53"/>
      <c r="AT1215" s="17" t="s">
        <v>172</v>
      </c>
      <c r="AU1215" s="17" t="s">
        <v>81</v>
      </c>
    </row>
    <row r="1216" spans="2:65" s="1" customFormat="1" ht="165.75">
      <c r="B1216" s="32"/>
      <c r="D1216" s="148" t="s">
        <v>174</v>
      </c>
      <c r="F1216" s="149" t="s">
        <v>1984</v>
      </c>
      <c r="I1216" s="146"/>
      <c r="L1216" s="32"/>
      <c r="M1216" s="147"/>
      <c r="T1216" s="53"/>
      <c r="AT1216" s="17" t="s">
        <v>174</v>
      </c>
      <c r="AU1216" s="17" t="s">
        <v>81</v>
      </c>
    </row>
    <row r="1217" spans="2:65" s="12" customFormat="1" ht="22.5">
      <c r="B1217" s="150"/>
      <c r="D1217" s="148" t="s">
        <v>188</v>
      </c>
      <c r="E1217" s="151" t="s">
        <v>19</v>
      </c>
      <c r="F1217" s="152" t="s">
        <v>1985</v>
      </c>
      <c r="H1217" s="153">
        <v>3613.82</v>
      </c>
      <c r="I1217" s="154"/>
      <c r="L1217" s="150"/>
      <c r="M1217" s="155"/>
      <c r="T1217" s="156"/>
      <c r="AT1217" s="151" t="s">
        <v>188</v>
      </c>
      <c r="AU1217" s="151" t="s">
        <v>81</v>
      </c>
      <c r="AV1217" s="12" t="s">
        <v>81</v>
      </c>
      <c r="AW1217" s="12" t="s">
        <v>34</v>
      </c>
      <c r="AX1217" s="12" t="s">
        <v>72</v>
      </c>
      <c r="AY1217" s="151" t="s">
        <v>163</v>
      </c>
    </row>
    <row r="1218" spans="2:65" s="12" customFormat="1" ht="11.25">
      <c r="B1218" s="150"/>
      <c r="D1218" s="148" t="s">
        <v>188</v>
      </c>
      <c r="E1218" s="151" t="s">
        <v>19</v>
      </c>
      <c r="F1218" s="152" t="s">
        <v>1986</v>
      </c>
      <c r="H1218" s="153">
        <v>1693.18</v>
      </c>
      <c r="I1218" s="154"/>
      <c r="L1218" s="150"/>
      <c r="M1218" s="155"/>
      <c r="T1218" s="156"/>
      <c r="AT1218" s="151" t="s">
        <v>188</v>
      </c>
      <c r="AU1218" s="151" t="s">
        <v>81</v>
      </c>
      <c r="AV1218" s="12" t="s">
        <v>81</v>
      </c>
      <c r="AW1218" s="12" t="s">
        <v>34</v>
      </c>
      <c r="AX1218" s="12" t="s">
        <v>72</v>
      </c>
      <c r="AY1218" s="151" t="s">
        <v>163</v>
      </c>
    </row>
    <row r="1219" spans="2:65" s="13" customFormat="1" ht="11.25">
      <c r="B1219" s="157"/>
      <c r="D1219" s="148" t="s">
        <v>188</v>
      </c>
      <c r="E1219" s="158" t="s">
        <v>19</v>
      </c>
      <c r="F1219" s="159" t="s">
        <v>244</v>
      </c>
      <c r="H1219" s="160">
        <v>5307</v>
      </c>
      <c r="I1219" s="161"/>
      <c r="L1219" s="157"/>
      <c r="M1219" s="162"/>
      <c r="T1219" s="163"/>
      <c r="AT1219" s="158" t="s">
        <v>188</v>
      </c>
      <c r="AU1219" s="158" t="s">
        <v>81</v>
      </c>
      <c r="AV1219" s="13" t="s">
        <v>170</v>
      </c>
      <c r="AW1219" s="13" t="s">
        <v>34</v>
      </c>
      <c r="AX1219" s="13" t="s">
        <v>79</v>
      </c>
      <c r="AY1219" s="158" t="s">
        <v>163</v>
      </c>
    </row>
    <row r="1220" spans="2:65" s="1" customFormat="1" ht="24.2" customHeight="1">
      <c r="B1220" s="32"/>
      <c r="C1220" s="164" t="s">
        <v>1987</v>
      </c>
      <c r="D1220" s="164" t="s">
        <v>271</v>
      </c>
      <c r="E1220" s="165" t="s">
        <v>364</v>
      </c>
      <c r="F1220" s="166" t="s">
        <v>365</v>
      </c>
      <c r="G1220" s="167" t="s">
        <v>260</v>
      </c>
      <c r="H1220" s="168">
        <v>6103.05</v>
      </c>
      <c r="I1220" s="169"/>
      <c r="J1220" s="170">
        <f>ROUND(I1220*H1220,2)</f>
        <v>0</v>
      </c>
      <c r="K1220" s="166" t="s">
        <v>169</v>
      </c>
      <c r="L1220" s="171"/>
      <c r="M1220" s="172" t="s">
        <v>19</v>
      </c>
      <c r="N1220" s="173" t="s">
        <v>43</v>
      </c>
      <c r="P1220" s="140">
        <f>O1220*H1220</f>
        <v>0</v>
      </c>
      <c r="Q1220" s="140">
        <v>5.0000000000000001E-4</v>
      </c>
      <c r="R1220" s="140">
        <f>Q1220*H1220</f>
        <v>3.0515250000000003</v>
      </c>
      <c r="S1220" s="140">
        <v>0</v>
      </c>
      <c r="T1220" s="141">
        <f>S1220*H1220</f>
        <v>0</v>
      </c>
      <c r="AR1220" s="142" t="s">
        <v>363</v>
      </c>
      <c r="AT1220" s="142" t="s">
        <v>271</v>
      </c>
      <c r="AU1220" s="142" t="s">
        <v>81</v>
      </c>
      <c r="AY1220" s="17" t="s">
        <v>163</v>
      </c>
      <c r="BE1220" s="143">
        <f>IF(N1220="základní",J1220,0)</f>
        <v>0</v>
      </c>
      <c r="BF1220" s="143">
        <f>IF(N1220="snížená",J1220,0)</f>
        <v>0</v>
      </c>
      <c r="BG1220" s="143">
        <f>IF(N1220="zákl. přenesená",J1220,0)</f>
        <v>0</v>
      </c>
      <c r="BH1220" s="143">
        <f>IF(N1220="sníž. přenesená",J1220,0)</f>
        <v>0</v>
      </c>
      <c r="BI1220" s="143">
        <f>IF(N1220="nulová",J1220,0)</f>
        <v>0</v>
      </c>
      <c r="BJ1220" s="17" t="s">
        <v>79</v>
      </c>
      <c r="BK1220" s="143">
        <f>ROUND(I1220*H1220,2)</f>
        <v>0</v>
      </c>
      <c r="BL1220" s="17" t="s">
        <v>265</v>
      </c>
      <c r="BM1220" s="142" t="s">
        <v>1988</v>
      </c>
    </row>
    <row r="1221" spans="2:65" s="1" customFormat="1" ht="29.25">
      <c r="B1221" s="32"/>
      <c r="D1221" s="148" t="s">
        <v>276</v>
      </c>
      <c r="F1221" s="149" t="s">
        <v>367</v>
      </c>
      <c r="I1221" s="146"/>
      <c r="L1221" s="32"/>
      <c r="M1221" s="147"/>
      <c r="T1221" s="53"/>
      <c r="AT1221" s="17" t="s">
        <v>276</v>
      </c>
      <c r="AU1221" s="17" t="s">
        <v>81</v>
      </c>
    </row>
    <row r="1222" spans="2:65" s="12" customFormat="1" ht="11.25">
      <c r="B1222" s="150"/>
      <c r="D1222" s="148" t="s">
        <v>188</v>
      </c>
      <c r="F1222" s="152" t="s">
        <v>1989</v>
      </c>
      <c r="H1222" s="153">
        <v>6103.05</v>
      </c>
      <c r="I1222" s="154"/>
      <c r="L1222" s="150"/>
      <c r="M1222" s="155"/>
      <c r="T1222" s="156"/>
      <c r="AT1222" s="151" t="s">
        <v>188</v>
      </c>
      <c r="AU1222" s="151" t="s">
        <v>81</v>
      </c>
      <c r="AV1222" s="12" t="s">
        <v>81</v>
      </c>
      <c r="AW1222" s="12" t="s">
        <v>4</v>
      </c>
      <c r="AX1222" s="12" t="s">
        <v>79</v>
      </c>
      <c r="AY1222" s="151" t="s">
        <v>163</v>
      </c>
    </row>
    <row r="1223" spans="2:65" s="1" customFormat="1" ht="37.9" customHeight="1">
      <c r="B1223" s="32"/>
      <c r="C1223" s="131" t="s">
        <v>1990</v>
      </c>
      <c r="D1223" s="131" t="s">
        <v>165</v>
      </c>
      <c r="E1223" s="132" t="s">
        <v>1980</v>
      </c>
      <c r="F1223" s="133" t="s">
        <v>1981</v>
      </c>
      <c r="G1223" s="134" t="s">
        <v>260</v>
      </c>
      <c r="H1223" s="135">
        <v>354.09</v>
      </c>
      <c r="I1223" s="136"/>
      <c r="J1223" s="137">
        <f>ROUND(I1223*H1223,2)</f>
        <v>0</v>
      </c>
      <c r="K1223" s="133" t="s">
        <v>169</v>
      </c>
      <c r="L1223" s="32"/>
      <c r="M1223" s="138" t="s">
        <v>19</v>
      </c>
      <c r="N1223" s="139" t="s">
        <v>43</v>
      </c>
      <c r="P1223" s="140">
        <f>O1223*H1223</f>
        <v>0</v>
      </c>
      <c r="Q1223" s="140">
        <v>0</v>
      </c>
      <c r="R1223" s="140">
        <f>Q1223*H1223</f>
        <v>0</v>
      </c>
      <c r="S1223" s="140">
        <v>0</v>
      </c>
      <c r="T1223" s="141">
        <f>S1223*H1223</f>
        <v>0</v>
      </c>
      <c r="AR1223" s="142" t="s">
        <v>265</v>
      </c>
      <c r="AT1223" s="142" t="s">
        <v>165</v>
      </c>
      <c r="AU1223" s="142" t="s">
        <v>81</v>
      </c>
      <c r="AY1223" s="17" t="s">
        <v>163</v>
      </c>
      <c r="BE1223" s="143">
        <f>IF(N1223="základní",J1223,0)</f>
        <v>0</v>
      </c>
      <c r="BF1223" s="143">
        <f>IF(N1223="snížená",J1223,0)</f>
        <v>0</v>
      </c>
      <c r="BG1223" s="143">
        <f>IF(N1223="zákl. přenesená",J1223,0)</f>
        <v>0</v>
      </c>
      <c r="BH1223" s="143">
        <f>IF(N1223="sníž. přenesená",J1223,0)</f>
        <v>0</v>
      </c>
      <c r="BI1223" s="143">
        <f>IF(N1223="nulová",J1223,0)</f>
        <v>0</v>
      </c>
      <c r="BJ1223" s="17" t="s">
        <v>79</v>
      </c>
      <c r="BK1223" s="143">
        <f>ROUND(I1223*H1223,2)</f>
        <v>0</v>
      </c>
      <c r="BL1223" s="17" t="s">
        <v>265</v>
      </c>
      <c r="BM1223" s="142" t="s">
        <v>1991</v>
      </c>
    </row>
    <row r="1224" spans="2:65" s="1" customFormat="1" ht="11.25">
      <c r="B1224" s="32"/>
      <c r="D1224" s="144" t="s">
        <v>172</v>
      </c>
      <c r="F1224" s="145" t="s">
        <v>1983</v>
      </c>
      <c r="I1224" s="146"/>
      <c r="L1224" s="32"/>
      <c r="M1224" s="147"/>
      <c r="T1224" s="53"/>
      <c r="AT1224" s="17" t="s">
        <v>172</v>
      </c>
      <c r="AU1224" s="17" t="s">
        <v>81</v>
      </c>
    </row>
    <row r="1225" spans="2:65" s="1" customFormat="1" ht="165.75">
      <c r="B1225" s="32"/>
      <c r="D1225" s="148" t="s">
        <v>174</v>
      </c>
      <c r="F1225" s="149" t="s">
        <v>1984</v>
      </c>
      <c r="I1225" s="146"/>
      <c r="L1225" s="32"/>
      <c r="M1225" s="147"/>
      <c r="T1225" s="53"/>
      <c r="AT1225" s="17" t="s">
        <v>174</v>
      </c>
      <c r="AU1225" s="17" t="s">
        <v>81</v>
      </c>
    </row>
    <row r="1226" spans="2:65" s="12" customFormat="1" ht="11.25">
      <c r="B1226" s="150"/>
      <c r="D1226" s="148" t="s">
        <v>188</v>
      </c>
      <c r="E1226" s="151" t="s">
        <v>19</v>
      </c>
      <c r="F1226" s="152" t="s">
        <v>1992</v>
      </c>
      <c r="H1226" s="153">
        <v>354.09</v>
      </c>
      <c r="I1226" s="154"/>
      <c r="L1226" s="150"/>
      <c r="M1226" s="155"/>
      <c r="T1226" s="156"/>
      <c r="AT1226" s="151" t="s">
        <v>188</v>
      </c>
      <c r="AU1226" s="151" t="s">
        <v>81</v>
      </c>
      <c r="AV1226" s="12" t="s">
        <v>81</v>
      </c>
      <c r="AW1226" s="12" t="s">
        <v>34</v>
      </c>
      <c r="AX1226" s="12" t="s">
        <v>79</v>
      </c>
      <c r="AY1226" s="151" t="s">
        <v>163</v>
      </c>
    </row>
    <row r="1227" spans="2:65" s="1" customFormat="1" ht="16.5" customHeight="1">
      <c r="B1227" s="32"/>
      <c r="C1227" s="164" t="s">
        <v>1993</v>
      </c>
      <c r="D1227" s="164" t="s">
        <v>271</v>
      </c>
      <c r="E1227" s="165" t="s">
        <v>969</v>
      </c>
      <c r="F1227" s="166" t="s">
        <v>970</v>
      </c>
      <c r="G1227" s="167" t="s">
        <v>260</v>
      </c>
      <c r="H1227" s="168">
        <v>361.17200000000003</v>
      </c>
      <c r="I1227" s="169"/>
      <c r="J1227" s="170">
        <f>ROUND(I1227*H1227,2)</f>
        <v>0</v>
      </c>
      <c r="K1227" s="166" t="s">
        <v>192</v>
      </c>
      <c r="L1227" s="171"/>
      <c r="M1227" s="172" t="s">
        <v>19</v>
      </c>
      <c r="N1227" s="173" t="s">
        <v>43</v>
      </c>
      <c r="P1227" s="140">
        <f>O1227*H1227</f>
        <v>0</v>
      </c>
      <c r="Q1227" s="140">
        <v>1.8E-3</v>
      </c>
      <c r="R1227" s="140">
        <f>Q1227*H1227</f>
        <v>0.65010960000000007</v>
      </c>
      <c r="S1227" s="140">
        <v>0</v>
      </c>
      <c r="T1227" s="141">
        <f>S1227*H1227</f>
        <v>0</v>
      </c>
      <c r="AR1227" s="142" t="s">
        <v>363</v>
      </c>
      <c r="AT1227" s="142" t="s">
        <v>271</v>
      </c>
      <c r="AU1227" s="142" t="s">
        <v>81</v>
      </c>
      <c r="AY1227" s="17" t="s">
        <v>163</v>
      </c>
      <c r="BE1227" s="143">
        <f>IF(N1227="základní",J1227,0)</f>
        <v>0</v>
      </c>
      <c r="BF1227" s="143">
        <f>IF(N1227="snížená",J1227,0)</f>
        <v>0</v>
      </c>
      <c r="BG1227" s="143">
        <f>IF(N1227="zákl. přenesená",J1227,0)</f>
        <v>0</v>
      </c>
      <c r="BH1227" s="143">
        <f>IF(N1227="sníž. přenesená",J1227,0)</f>
        <v>0</v>
      </c>
      <c r="BI1227" s="143">
        <f>IF(N1227="nulová",J1227,0)</f>
        <v>0</v>
      </c>
      <c r="BJ1227" s="17" t="s">
        <v>79</v>
      </c>
      <c r="BK1227" s="143">
        <f>ROUND(I1227*H1227,2)</f>
        <v>0</v>
      </c>
      <c r="BL1227" s="17" t="s">
        <v>265</v>
      </c>
      <c r="BM1227" s="142" t="s">
        <v>1994</v>
      </c>
    </row>
    <row r="1228" spans="2:65" s="1" customFormat="1" ht="29.25">
      <c r="B1228" s="32"/>
      <c r="D1228" s="148" t="s">
        <v>276</v>
      </c>
      <c r="F1228" s="149" t="s">
        <v>1863</v>
      </c>
      <c r="I1228" s="146"/>
      <c r="L1228" s="32"/>
      <c r="M1228" s="147"/>
      <c r="T1228" s="53"/>
      <c r="AT1228" s="17" t="s">
        <v>276</v>
      </c>
      <c r="AU1228" s="17" t="s">
        <v>81</v>
      </c>
    </row>
    <row r="1229" spans="2:65" s="12" customFormat="1" ht="11.25">
      <c r="B1229" s="150"/>
      <c r="D1229" s="148" t="s">
        <v>188</v>
      </c>
      <c r="F1229" s="152" t="s">
        <v>1995</v>
      </c>
      <c r="H1229" s="153">
        <v>361.17200000000003</v>
      </c>
      <c r="I1229" s="154"/>
      <c r="L1229" s="150"/>
      <c r="M1229" s="155"/>
      <c r="T1229" s="156"/>
      <c r="AT1229" s="151" t="s">
        <v>188</v>
      </c>
      <c r="AU1229" s="151" t="s">
        <v>81</v>
      </c>
      <c r="AV1229" s="12" t="s">
        <v>81</v>
      </c>
      <c r="AW1229" s="12" t="s">
        <v>4</v>
      </c>
      <c r="AX1229" s="12" t="s">
        <v>79</v>
      </c>
      <c r="AY1229" s="151" t="s">
        <v>163</v>
      </c>
    </row>
    <row r="1230" spans="2:65" s="1" customFormat="1" ht="37.9" customHeight="1">
      <c r="B1230" s="32"/>
      <c r="C1230" s="131" t="s">
        <v>1996</v>
      </c>
      <c r="D1230" s="131" t="s">
        <v>165</v>
      </c>
      <c r="E1230" s="132" t="s">
        <v>1980</v>
      </c>
      <c r="F1230" s="133" t="s">
        <v>1981</v>
      </c>
      <c r="G1230" s="134" t="s">
        <v>260</v>
      </c>
      <c r="H1230" s="135">
        <v>1401.51</v>
      </c>
      <c r="I1230" s="136"/>
      <c r="J1230" s="137">
        <f>ROUND(I1230*H1230,2)</f>
        <v>0</v>
      </c>
      <c r="K1230" s="133" t="s">
        <v>169</v>
      </c>
      <c r="L1230" s="32"/>
      <c r="M1230" s="138" t="s">
        <v>19</v>
      </c>
      <c r="N1230" s="139" t="s">
        <v>43</v>
      </c>
      <c r="P1230" s="140">
        <f>O1230*H1230</f>
        <v>0</v>
      </c>
      <c r="Q1230" s="140">
        <v>0</v>
      </c>
      <c r="R1230" s="140">
        <f>Q1230*H1230</f>
        <v>0</v>
      </c>
      <c r="S1230" s="140">
        <v>0</v>
      </c>
      <c r="T1230" s="141">
        <f>S1230*H1230</f>
        <v>0</v>
      </c>
      <c r="AR1230" s="142" t="s">
        <v>265</v>
      </c>
      <c r="AT1230" s="142" t="s">
        <v>165</v>
      </c>
      <c r="AU1230" s="142" t="s">
        <v>81</v>
      </c>
      <c r="AY1230" s="17" t="s">
        <v>163</v>
      </c>
      <c r="BE1230" s="143">
        <f>IF(N1230="základní",J1230,0)</f>
        <v>0</v>
      </c>
      <c r="BF1230" s="143">
        <f>IF(N1230="snížená",J1230,0)</f>
        <v>0</v>
      </c>
      <c r="BG1230" s="143">
        <f>IF(N1230="zákl. přenesená",J1230,0)</f>
        <v>0</v>
      </c>
      <c r="BH1230" s="143">
        <f>IF(N1230="sníž. přenesená",J1230,0)</f>
        <v>0</v>
      </c>
      <c r="BI1230" s="143">
        <f>IF(N1230="nulová",J1230,0)</f>
        <v>0</v>
      </c>
      <c r="BJ1230" s="17" t="s">
        <v>79</v>
      </c>
      <c r="BK1230" s="143">
        <f>ROUND(I1230*H1230,2)</f>
        <v>0</v>
      </c>
      <c r="BL1230" s="17" t="s">
        <v>265</v>
      </c>
      <c r="BM1230" s="142" t="s">
        <v>1997</v>
      </c>
    </row>
    <row r="1231" spans="2:65" s="1" customFormat="1" ht="11.25">
      <c r="B1231" s="32"/>
      <c r="D1231" s="144" t="s">
        <v>172</v>
      </c>
      <c r="F1231" s="145" t="s">
        <v>1983</v>
      </c>
      <c r="I1231" s="146"/>
      <c r="L1231" s="32"/>
      <c r="M1231" s="147"/>
      <c r="T1231" s="53"/>
      <c r="AT1231" s="17" t="s">
        <v>172</v>
      </c>
      <c r="AU1231" s="17" t="s">
        <v>81</v>
      </c>
    </row>
    <row r="1232" spans="2:65" s="1" customFormat="1" ht="165.75">
      <c r="B1232" s="32"/>
      <c r="D1232" s="148" t="s">
        <v>174</v>
      </c>
      <c r="F1232" s="149" t="s">
        <v>1984</v>
      </c>
      <c r="I1232" s="146"/>
      <c r="L1232" s="32"/>
      <c r="M1232" s="147"/>
      <c r="T1232" s="53"/>
      <c r="AT1232" s="17" t="s">
        <v>174</v>
      </c>
      <c r="AU1232" s="17" t="s">
        <v>81</v>
      </c>
    </row>
    <row r="1233" spans="2:65" s="12" customFormat="1" ht="11.25">
      <c r="B1233" s="150"/>
      <c r="D1233" s="148" t="s">
        <v>188</v>
      </c>
      <c r="E1233" s="151" t="s">
        <v>19</v>
      </c>
      <c r="F1233" s="152" t="s">
        <v>1998</v>
      </c>
      <c r="H1233" s="153">
        <v>1401.51</v>
      </c>
      <c r="I1233" s="154"/>
      <c r="L1233" s="150"/>
      <c r="M1233" s="155"/>
      <c r="T1233" s="156"/>
      <c r="AT1233" s="151" t="s">
        <v>188</v>
      </c>
      <c r="AU1233" s="151" t="s">
        <v>81</v>
      </c>
      <c r="AV1233" s="12" t="s">
        <v>81</v>
      </c>
      <c r="AW1233" s="12" t="s">
        <v>34</v>
      </c>
      <c r="AX1233" s="12" t="s">
        <v>79</v>
      </c>
      <c r="AY1233" s="151" t="s">
        <v>163</v>
      </c>
    </row>
    <row r="1234" spans="2:65" s="1" customFormat="1" ht="16.5" customHeight="1">
      <c r="B1234" s="32"/>
      <c r="C1234" s="164" t="s">
        <v>1999</v>
      </c>
      <c r="D1234" s="164" t="s">
        <v>271</v>
      </c>
      <c r="E1234" s="165" t="s">
        <v>2000</v>
      </c>
      <c r="F1234" s="166" t="s">
        <v>2001</v>
      </c>
      <c r="G1234" s="167" t="s">
        <v>260</v>
      </c>
      <c r="H1234" s="168">
        <v>1429.54</v>
      </c>
      <c r="I1234" s="169"/>
      <c r="J1234" s="170">
        <f>ROUND(I1234*H1234,2)</f>
        <v>0</v>
      </c>
      <c r="K1234" s="166" t="s">
        <v>192</v>
      </c>
      <c r="L1234" s="171"/>
      <c r="M1234" s="172" t="s">
        <v>19</v>
      </c>
      <c r="N1234" s="173" t="s">
        <v>43</v>
      </c>
      <c r="P1234" s="140">
        <f>O1234*H1234</f>
        <v>0</v>
      </c>
      <c r="Q1234" s="140">
        <v>2.3999999999999998E-3</v>
      </c>
      <c r="R1234" s="140">
        <f>Q1234*H1234</f>
        <v>3.4308959999999997</v>
      </c>
      <c r="S1234" s="140">
        <v>0</v>
      </c>
      <c r="T1234" s="141">
        <f>S1234*H1234</f>
        <v>0</v>
      </c>
      <c r="AR1234" s="142" t="s">
        <v>363</v>
      </c>
      <c r="AT1234" s="142" t="s">
        <v>271</v>
      </c>
      <c r="AU1234" s="142" t="s">
        <v>81</v>
      </c>
      <c r="AY1234" s="17" t="s">
        <v>163</v>
      </c>
      <c r="BE1234" s="143">
        <f>IF(N1234="základní",J1234,0)</f>
        <v>0</v>
      </c>
      <c r="BF1234" s="143">
        <f>IF(N1234="snížená",J1234,0)</f>
        <v>0</v>
      </c>
      <c r="BG1234" s="143">
        <f>IF(N1234="zákl. přenesená",J1234,0)</f>
        <v>0</v>
      </c>
      <c r="BH1234" s="143">
        <f>IF(N1234="sníž. přenesená",J1234,0)</f>
        <v>0</v>
      </c>
      <c r="BI1234" s="143">
        <f>IF(N1234="nulová",J1234,0)</f>
        <v>0</v>
      </c>
      <c r="BJ1234" s="17" t="s">
        <v>79</v>
      </c>
      <c r="BK1234" s="143">
        <f>ROUND(I1234*H1234,2)</f>
        <v>0</v>
      </c>
      <c r="BL1234" s="17" t="s">
        <v>265</v>
      </c>
      <c r="BM1234" s="142" t="s">
        <v>2002</v>
      </c>
    </row>
    <row r="1235" spans="2:65" s="1" customFormat="1" ht="29.25">
      <c r="B1235" s="32"/>
      <c r="D1235" s="148" t="s">
        <v>276</v>
      </c>
      <c r="F1235" s="149" t="s">
        <v>1863</v>
      </c>
      <c r="I1235" s="146"/>
      <c r="L1235" s="32"/>
      <c r="M1235" s="147"/>
      <c r="T1235" s="53"/>
      <c r="AT1235" s="17" t="s">
        <v>276</v>
      </c>
      <c r="AU1235" s="17" t="s">
        <v>81</v>
      </c>
    </row>
    <row r="1236" spans="2:65" s="12" customFormat="1" ht="11.25">
      <c r="B1236" s="150"/>
      <c r="D1236" s="148" t="s">
        <v>188</v>
      </c>
      <c r="F1236" s="152" t="s">
        <v>2003</v>
      </c>
      <c r="H1236" s="153">
        <v>1429.54</v>
      </c>
      <c r="I1236" s="154"/>
      <c r="L1236" s="150"/>
      <c r="M1236" s="155"/>
      <c r="T1236" s="156"/>
      <c r="AT1236" s="151" t="s">
        <v>188</v>
      </c>
      <c r="AU1236" s="151" t="s">
        <v>81</v>
      </c>
      <c r="AV1236" s="12" t="s">
        <v>81</v>
      </c>
      <c r="AW1236" s="12" t="s">
        <v>4</v>
      </c>
      <c r="AX1236" s="12" t="s">
        <v>79</v>
      </c>
      <c r="AY1236" s="151" t="s">
        <v>163</v>
      </c>
    </row>
    <row r="1237" spans="2:65" s="1" customFormat="1" ht="37.9" customHeight="1">
      <c r="B1237" s="32"/>
      <c r="C1237" s="131" t="s">
        <v>2004</v>
      </c>
      <c r="D1237" s="131" t="s">
        <v>165</v>
      </c>
      <c r="E1237" s="132" t="s">
        <v>2005</v>
      </c>
      <c r="F1237" s="133" t="s">
        <v>2006</v>
      </c>
      <c r="G1237" s="134" t="s">
        <v>260</v>
      </c>
      <c r="H1237" s="135">
        <v>1532.7</v>
      </c>
      <c r="I1237" s="136"/>
      <c r="J1237" s="137">
        <f>ROUND(I1237*H1237,2)</f>
        <v>0</v>
      </c>
      <c r="K1237" s="133" t="s">
        <v>169</v>
      </c>
      <c r="L1237" s="32"/>
      <c r="M1237" s="138" t="s">
        <v>19</v>
      </c>
      <c r="N1237" s="139" t="s">
        <v>43</v>
      </c>
      <c r="P1237" s="140">
        <f>O1237*H1237</f>
        <v>0</v>
      </c>
      <c r="Q1237" s="140">
        <v>0</v>
      </c>
      <c r="R1237" s="140">
        <f>Q1237*H1237</f>
        <v>0</v>
      </c>
      <c r="S1237" s="140">
        <v>0</v>
      </c>
      <c r="T1237" s="141">
        <f>S1237*H1237</f>
        <v>0</v>
      </c>
      <c r="AR1237" s="142" t="s">
        <v>265</v>
      </c>
      <c r="AT1237" s="142" t="s">
        <v>165</v>
      </c>
      <c r="AU1237" s="142" t="s">
        <v>81</v>
      </c>
      <c r="AY1237" s="17" t="s">
        <v>163</v>
      </c>
      <c r="BE1237" s="143">
        <f>IF(N1237="základní",J1237,0)</f>
        <v>0</v>
      </c>
      <c r="BF1237" s="143">
        <f>IF(N1237="snížená",J1237,0)</f>
        <v>0</v>
      </c>
      <c r="BG1237" s="143">
        <f>IF(N1237="zákl. přenesená",J1237,0)</f>
        <v>0</v>
      </c>
      <c r="BH1237" s="143">
        <f>IF(N1237="sníž. přenesená",J1237,0)</f>
        <v>0</v>
      </c>
      <c r="BI1237" s="143">
        <f>IF(N1237="nulová",J1237,0)</f>
        <v>0</v>
      </c>
      <c r="BJ1237" s="17" t="s">
        <v>79</v>
      </c>
      <c r="BK1237" s="143">
        <f>ROUND(I1237*H1237,2)</f>
        <v>0</v>
      </c>
      <c r="BL1237" s="17" t="s">
        <v>265</v>
      </c>
      <c r="BM1237" s="142" t="s">
        <v>2007</v>
      </c>
    </row>
    <row r="1238" spans="2:65" s="1" customFormat="1" ht="11.25">
      <c r="B1238" s="32"/>
      <c r="D1238" s="144" t="s">
        <v>172</v>
      </c>
      <c r="F1238" s="145" t="s">
        <v>2008</v>
      </c>
      <c r="I1238" s="146"/>
      <c r="L1238" s="32"/>
      <c r="M1238" s="147"/>
      <c r="T1238" s="53"/>
      <c r="AT1238" s="17" t="s">
        <v>172</v>
      </c>
      <c r="AU1238" s="17" t="s">
        <v>81</v>
      </c>
    </row>
    <row r="1239" spans="2:65" s="1" customFormat="1" ht="165.75">
      <c r="B1239" s="32"/>
      <c r="D1239" s="148" t="s">
        <v>174</v>
      </c>
      <c r="F1239" s="149" t="s">
        <v>1984</v>
      </c>
      <c r="I1239" s="146"/>
      <c r="L1239" s="32"/>
      <c r="M1239" s="147"/>
      <c r="T1239" s="53"/>
      <c r="AT1239" s="17" t="s">
        <v>174</v>
      </c>
      <c r="AU1239" s="17" t="s">
        <v>81</v>
      </c>
    </row>
    <row r="1240" spans="2:65" s="12" customFormat="1" ht="11.25">
      <c r="B1240" s="150"/>
      <c r="D1240" s="148" t="s">
        <v>188</v>
      </c>
      <c r="E1240" s="151" t="s">
        <v>19</v>
      </c>
      <c r="F1240" s="152" t="s">
        <v>2009</v>
      </c>
      <c r="H1240" s="153">
        <v>1532.7</v>
      </c>
      <c r="I1240" s="154"/>
      <c r="L1240" s="150"/>
      <c r="M1240" s="155"/>
      <c r="T1240" s="156"/>
      <c r="AT1240" s="151" t="s">
        <v>188</v>
      </c>
      <c r="AU1240" s="151" t="s">
        <v>81</v>
      </c>
      <c r="AV1240" s="12" t="s">
        <v>81</v>
      </c>
      <c r="AW1240" s="12" t="s">
        <v>34</v>
      </c>
      <c r="AX1240" s="12" t="s">
        <v>79</v>
      </c>
      <c r="AY1240" s="151" t="s">
        <v>163</v>
      </c>
    </row>
    <row r="1241" spans="2:65" s="1" customFormat="1" ht="33" customHeight="1">
      <c r="B1241" s="32"/>
      <c r="C1241" s="164" t="s">
        <v>2010</v>
      </c>
      <c r="D1241" s="164" t="s">
        <v>271</v>
      </c>
      <c r="E1241" s="165" t="s">
        <v>2011</v>
      </c>
      <c r="F1241" s="166" t="s">
        <v>2012</v>
      </c>
      <c r="G1241" s="167" t="s">
        <v>260</v>
      </c>
      <c r="H1241" s="168">
        <v>1563.354</v>
      </c>
      <c r="I1241" s="169"/>
      <c r="J1241" s="170">
        <f>ROUND(I1241*H1241,2)</f>
        <v>0</v>
      </c>
      <c r="K1241" s="166" t="s">
        <v>169</v>
      </c>
      <c r="L1241" s="171"/>
      <c r="M1241" s="172" t="s">
        <v>19</v>
      </c>
      <c r="N1241" s="173" t="s">
        <v>43</v>
      </c>
      <c r="P1241" s="140">
        <f>O1241*H1241</f>
        <v>0</v>
      </c>
      <c r="Q1241" s="140">
        <v>2.1000000000000001E-2</v>
      </c>
      <c r="R1241" s="140">
        <f>Q1241*H1241</f>
        <v>32.830434000000004</v>
      </c>
      <c r="S1241" s="140">
        <v>0</v>
      </c>
      <c r="T1241" s="141">
        <f>S1241*H1241</f>
        <v>0</v>
      </c>
      <c r="AR1241" s="142" t="s">
        <v>363</v>
      </c>
      <c r="AT1241" s="142" t="s">
        <v>271</v>
      </c>
      <c r="AU1241" s="142" t="s">
        <v>81</v>
      </c>
      <c r="AY1241" s="17" t="s">
        <v>163</v>
      </c>
      <c r="BE1241" s="143">
        <f>IF(N1241="základní",J1241,0)</f>
        <v>0</v>
      </c>
      <c r="BF1241" s="143">
        <f>IF(N1241="snížená",J1241,0)</f>
        <v>0</v>
      </c>
      <c r="BG1241" s="143">
        <f>IF(N1241="zákl. přenesená",J1241,0)</f>
        <v>0</v>
      </c>
      <c r="BH1241" s="143">
        <f>IF(N1241="sníž. přenesená",J1241,0)</f>
        <v>0</v>
      </c>
      <c r="BI1241" s="143">
        <f>IF(N1241="nulová",J1241,0)</f>
        <v>0</v>
      </c>
      <c r="BJ1241" s="17" t="s">
        <v>79</v>
      </c>
      <c r="BK1241" s="143">
        <f>ROUND(I1241*H1241,2)</f>
        <v>0</v>
      </c>
      <c r="BL1241" s="17" t="s">
        <v>265</v>
      </c>
      <c r="BM1241" s="142" t="s">
        <v>2013</v>
      </c>
    </row>
    <row r="1242" spans="2:65" s="12" customFormat="1" ht="11.25">
      <c r="B1242" s="150"/>
      <c r="D1242" s="148" t="s">
        <v>188</v>
      </c>
      <c r="F1242" s="152" t="s">
        <v>2014</v>
      </c>
      <c r="H1242" s="153">
        <v>1563.354</v>
      </c>
      <c r="I1242" s="154"/>
      <c r="L1242" s="150"/>
      <c r="M1242" s="155"/>
      <c r="T1242" s="156"/>
      <c r="AT1242" s="151" t="s">
        <v>188</v>
      </c>
      <c r="AU1242" s="151" t="s">
        <v>81</v>
      </c>
      <c r="AV1242" s="12" t="s">
        <v>81</v>
      </c>
      <c r="AW1242" s="12" t="s">
        <v>4</v>
      </c>
      <c r="AX1242" s="12" t="s">
        <v>79</v>
      </c>
      <c r="AY1242" s="151" t="s">
        <v>163</v>
      </c>
    </row>
    <row r="1243" spans="2:65" s="1" customFormat="1" ht="33" customHeight="1">
      <c r="B1243" s="32"/>
      <c r="C1243" s="164" t="s">
        <v>2015</v>
      </c>
      <c r="D1243" s="164" t="s">
        <v>271</v>
      </c>
      <c r="E1243" s="165" t="s">
        <v>2011</v>
      </c>
      <c r="F1243" s="166" t="s">
        <v>2012</v>
      </c>
      <c r="G1243" s="167" t="s">
        <v>260</v>
      </c>
      <c r="H1243" s="168">
        <v>1563.354</v>
      </c>
      <c r="I1243" s="169"/>
      <c r="J1243" s="170">
        <f>ROUND(I1243*H1243,2)</f>
        <v>0</v>
      </c>
      <c r="K1243" s="166" t="s">
        <v>169</v>
      </c>
      <c r="L1243" s="171"/>
      <c r="M1243" s="172" t="s">
        <v>19</v>
      </c>
      <c r="N1243" s="173" t="s">
        <v>43</v>
      </c>
      <c r="P1243" s="140">
        <f>O1243*H1243</f>
        <v>0</v>
      </c>
      <c r="Q1243" s="140">
        <v>2.1000000000000001E-2</v>
      </c>
      <c r="R1243" s="140">
        <f>Q1243*H1243</f>
        <v>32.830434000000004</v>
      </c>
      <c r="S1243" s="140">
        <v>0</v>
      </c>
      <c r="T1243" s="141">
        <f>S1243*H1243</f>
        <v>0</v>
      </c>
      <c r="AR1243" s="142" t="s">
        <v>363</v>
      </c>
      <c r="AT1243" s="142" t="s">
        <v>271</v>
      </c>
      <c r="AU1243" s="142" t="s">
        <v>81</v>
      </c>
      <c r="AY1243" s="17" t="s">
        <v>163</v>
      </c>
      <c r="BE1243" s="143">
        <f>IF(N1243="základní",J1243,0)</f>
        <v>0</v>
      </c>
      <c r="BF1243" s="143">
        <f>IF(N1243="snížená",J1243,0)</f>
        <v>0</v>
      </c>
      <c r="BG1243" s="143">
        <f>IF(N1243="zákl. přenesená",J1243,0)</f>
        <v>0</v>
      </c>
      <c r="BH1243" s="143">
        <f>IF(N1243="sníž. přenesená",J1243,0)</f>
        <v>0</v>
      </c>
      <c r="BI1243" s="143">
        <f>IF(N1243="nulová",J1243,0)</f>
        <v>0</v>
      </c>
      <c r="BJ1243" s="17" t="s">
        <v>79</v>
      </c>
      <c r="BK1243" s="143">
        <f>ROUND(I1243*H1243,2)</f>
        <v>0</v>
      </c>
      <c r="BL1243" s="17" t="s">
        <v>265</v>
      </c>
      <c r="BM1243" s="142" t="s">
        <v>2016</v>
      </c>
    </row>
    <row r="1244" spans="2:65" s="12" customFormat="1" ht="11.25">
      <c r="B1244" s="150"/>
      <c r="D1244" s="148" t="s">
        <v>188</v>
      </c>
      <c r="F1244" s="152" t="s">
        <v>2014</v>
      </c>
      <c r="H1244" s="153">
        <v>1563.354</v>
      </c>
      <c r="I1244" s="154"/>
      <c r="L1244" s="150"/>
      <c r="M1244" s="155"/>
      <c r="T1244" s="156"/>
      <c r="AT1244" s="151" t="s">
        <v>188</v>
      </c>
      <c r="AU1244" s="151" t="s">
        <v>81</v>
      </c>
      <c r="AV1244" s="12" t="s">
        <v>81</v>
      </c>
      <c r="AW1244" s="12" t="s">
        <v>4</v>
      </c>
      <c r="AX1244" s="12" t="s">
        <v>79</v>
      </c>
      <c r="AY1244" s="151" t="s">
        <v>163</v>
      </c>
    </row>
    <row r="1245" spans="2:65" s="1" customFormat="1" ht="33" customHeight="1">
      <c r="B1245" s="32"/>
      <c r="C1245" s="164" t="s">
        <v>2017</v>
      </c>
      <c r="D1245" s="164" t="s">
        <v>271</v>
      </c>
      <c r="E1245" s="165" t="s">
        <v>2018</v>
      </c>
      <c r="F1245" s="166" t="s">
        <v>2019</v>
      </c>
      <c r="G1245" s="167" t="s">
        <v>260</v>
      </c>
      <c r="H1245" s="168">
        <v>1563.354</v>
      </c>
      <c r="I1245" s="169"/>
      <c r="J1245" s="170">
        <f>ROUND(I1245*H1245,2)</f>
        <v>0</v>
      </c>
      <c r="K1245" s="166" t="s">
        <v>169</v>
      </c>
      <c r="L1245" s="171"/>
      <c r="M1245" s="172" t="s">
        <v>19</v>
      </c>
      <c r="N1245" s="173" t="s">
        <v>43</v>
      </c>
      <c r="P1245" s="140">
        <f>O1245*H1245</f>
        <v>0</v>
      </c>
      <c r="Q1245" s="140">
        <v>8.9999999999999993E-3</v>
      </c>
      <c r="R1245" s="140">
        <f>Q1245*H1245</f>
        <v>14.070186</v>
      </c>
      <c r="S1245" s="140">
        <v>0</v>
      </c>
      <c r="T1245" s="141">
        <f>S1245*H1245</f>
        <v>0</v>
      </c>
      <c r="AR1245" s="142" t="s">
        <v>363</v>
      </c>
      <c r="AT1245" s="142" t="s">
        <v>271</v>
      </c>
      <c r="AU1245" s="142" t="s">
        <v>81</v>
      </c>
      <c r="AY1245" s="17" t="s">
        <v>163</v>
      </c>
      <c r="BE1245" s="143">
        <f>IF(N1245="základní",J1245,0)</f>
        <v>0</v>
      </c>
      <c r="BF1245" s="143">
        <f>IF(N1245="snížená",J1245,0)</f>
        <v>0</v>
      </c>
      <c r="BG1245" s="143">
        <f>IF(N1245="zákl. přenesená",J1245,0)</f>
        <v>0</v>
      </c>
      <c r="BH1245" s="143">
        <f>IF(N1245="sníž. přenesená",J1245,0)</f>
        <v>0</v>
      </c>
      <c r="BI1245" s="143">
        <f>IF(N1245="nulová",J1245,0)</f>
        <v>0</v>
      </c>
      <c r="BJ1245" s="17" t="s">
        <v>79</v>
      </c>
      <c r="BK1245" s="143">
        <f>ROUND(I1245*H1245,2)</f>
        <v>0</v>
      </c>
      <c r="BL1245" s="17" t="s">
        <v>265</v>
      </c>
      <c r="BM1245" s="142" t="s">
        <v>2020</v>
      </c>
    </row>
    <row r="1246" spans="2:65" s="12" customFormat="1" ht="11.25">
      <c r="B1246" s="150"/>
      <c r="D1246" s="148" t="s">
        <v>188</v>
      </c>
      <c r="F1246" s="152" t="s">
        <v>2014</v>
      </c>
      <c r="H1246" s="153">
        <v>1563.354</v>
      </c>
      <c r="I1246" s="154"/>
      <c r="L1246" s="150"/>
      <c r="M1246" s="155"/>
      <c r="T1246" s="156"/>
      <c r="AT1246" s="151" t="s">
        <v>188</v>
      </c>
      <c r="AU1246" s="151" t="s">
        <v>81</v>
      </c>
      <c r="AV1246" s="12" t="s">
        <v>81</v>
      </c>
      <c r="AW1246" s="12" t="s">
        <v>4</v>
      </c>
      <c r="AX1246" s="12" t="s">
        <v>79</v>
      </c>
      <c r="AY1246" s="151" t="s">
        <v>163</v>
      </c>
    </row>
    <row r="1247" spans="2:65" s="1" customFormat="1" ht="49.15" customHeight="1">
      <c r="B1247" s="32"/>
      <c r="C1247" s="131" t="s">
        <v>2021</v>
      </c>
      <c r="D1247" s="131" t="s">
        <v>165</v>
      </c>
      <c r="E1247" s="132" t="s">
        <v>2022</v>
      </c>
      <c r="F1247" s="133" t="s">
        <v>2023</v>
      </c>
      <c r="G1247" s="134" t="s">
        <v>260</v>
      </c>
      <c r="H1247" s="135">
        <v>354.09</v>
      </c>
      <c r="I1247" s="136"/>
      <c r="J1247" s="137">
        <f>ROUND(I1247*H1247,2)</f>
        <v>0</v>
      </c>
      <c r="K1247" s="133" t="s">
        <v>169</v>
      </c>
      <c r="L1247" s="32"/>
      <c r="M1247" s="138" t="s">
        <v>19</v>
      </c>
      <c r="N1247" s="139" t="s">
        <v>43</v>
      </c>
      <c r="P1247" s="140">
        <f>O1247*H1247</f>
        <v>0</v>
      </c>
      <c r="Q1247" s="140">
        <v>5.0000000000000002E-5</v>
      </c>
      <c r="R1247" s="140">
        <f>Q1247*H1247</f>
        <v>1.7704499999999998E-2</v>
      </c>
      <c r="S1247" s="140">
        <v>0</v>
      </c>
      <c r="T1247" s="141">
        <f>S1247*H1247</f>
        <v>0</v>
      </c>
      <c r="AR1247" s="142" t="s">
        <v>265</v>
      </c>
      <c r="AT1247" s="142" t="s">
        <v>165</v>
      </c>
      <c r="AU1247" s="142" t="s">
        <v>81</v>
      </c>
      <c r="AY1247" s="17" t="s">
        <v>163</v>
      </c>
      <c r="BE1247" s="143">
        <f>IF(N1247="základní",J1247,0)</f>
        <v>0</v>
      </c>
      <c r="BF1247" s="143">
        <f>IF(N1247="snížená",J1247,0)</f>
        <v>0</v>
      </c>
      <c r="BG1247" s="143">
        <f>IF(N1247="zákl. přenesená",J1247,0)</f>
        <v>0</v>
      </c>
      <c r="BH1247" s="143">
        <f>IF(N1247="sníž. přenesená",J1247,0)</f>
        <v>0</v>
      </c>
      <c r="BI1247" s="143">
        <f>IF(N1247="nulová",J1247,0)</f>
        <v>0</v>
      </c>
      <c r="BJ1247" s="17" t="s">
        <v>79</v>
      </c>
      <c r="BK1247" s="143">
        <f>ROUND(I1247*H1247,2)</f>
        <v>0</v>
      </c>
      <c r="BL1247" s="17" t="s">
        <v>265</v>
      </c>
      <c r="BM1247" s="142" t="s">
        <v>2024</v>
      </c>
    </row>
    <row r="1248" spans="2:65" s="1" customFormat="1" ht="11.25">
      <c r="B1248" s="32"/>
      <c r="D1248" s="144" t="s">
        <v>172</v>
      </c>
      <c r="F1248" s="145" t="s">
        <v>2025</v>
      </c>
      <c r="I1248" s="146"/>
      <c r="L1248" s="32"/>
      <c r="M1248" s="147"/>
      <c r="T1248" s="53"/>
      <c r="AT1248" s="17" t="s">
        <v>172</v>
      </c>
      <c r="AU1248" s="17" t="s">
        <v>81</v>
      </c>
    </row>
    <row r="1249" spans="2:65" s="12" customFormat="1" ht="11.25">
      <c r="B1249" s="150"/>
      <c r="D1249" s="148" t="s">
        <v>188</v>
      </c>
      <c r="E1249" s="151" t="s">
        <v>19</v>
      </c>
      <c r="F1249" s="152" t="s">
        <v>1992</v>
      </c>
      <c r="H1249" s="153">
        <v>354.09</v>
      </c>
      <c r="I1249" s="154"/>
      <c r="L1249" s="150"/>
      <c r="M1249" s="155"/>
      <c r="T1249" s="156"/>
      <c r="AT1249" s="151" t="s">
        <v>188</v>
      </c>
      <c r="AU1249" s="151" t="s">
        <v>81</v>
      </c>
      <c r="AV1249" s="12" t="s">
        <v>81</v>
      </c>
      <c r="AW1249" s="12" t="s">
        <v>34</v>
      </c>
      <c r="AX1249" s="12" t="s">
        <v>79</v>
      </c>
      <c r="AY1249" s="151" t="s">
        <v>163</v>
      </c>
    </row>
    <row r="1250" spans="2:65" s="1" customFormat="1" ht="49.15" customHeight="1">
      <c r="B1250" s="32"/>
      <c r="C1250" s="131" t="s">
        <v>2026</v>
      </c>
      <c r="D1250" s="131" t="s">
        <v>165</v>
      </c>
      <c r="E1250" s="132" t="s">
        <v>2027</v>
      </c>
      <c r="F1250" s="133" t="s">
        <v>2028</v>
      </c>
      <c r="G1250" s="134" t="s">
        <v>260</v>
      </c>
      <c r="H1250" s="135">
        <v>1401.51</v>
      </c>
      <c r="I1250" s="136"/>
      <c r="J1250" s="137">
        <f>ROUND(I1250*H1250,2)</f>
        <v>0</v>
      </c>
      <c r="K1250" s="133" t="s">
        <v>169</v>
      </c>
      <c r="L1250" s="32"/>
      <c r="M1250" s="138" t="s">
        <v>19</v>
      </c>
      <c r="N1250" s="139" t="s">
        <v>43</v>
      </c>
      <c r="P1250" s="140">
        <f>O1250*H1250</f>
        <v>0</v>
      </c>
      <c r="Q1250" s="140">
        <v>6.9999999999999994E-5</v>
      </c>
      <c r="R1250" s="140">
        <f>Q1250*H1250</f>
        <v>9.810569999999999E-2</v>
      </c>
      <c r="S1250" s="140">
        <v>0</v>
      </c>
      <c r="T1250" s="141">
        <f>S1250*H1250</f>
        <v>0</v>
      </c>
      <c r="AR1250" s="142" t="s">
        <v>265</v>
      </c>
      <c r="AT1250" s="142" t="s">
        <v>165</v>
      </c>
      <c r="AU1250" s="142" t="s">
        <v>81</v>
      </c>
      <c r="AY1250" s="17" t="s">
        <v>163</v>
      </c>
      <c r="BE1250" s="143">
        <f>IF(N1250="základní",J1250,0)</f>
        <v>0</v>
      </c>
      <c r="BF1250" s="143">
        <f>IF(N1250="snížená",J1250,0)</f>
        <v>0</v>
      </c>
      <c r="BG1250" s="143">
        <f>IF(N1250="zákl. přenesená",J1250,0)</f>
        <v>0</v>
      </c>
      <c r="BH1250" s="143">
        <f>IF(N1250="sníž. přenesená",J1250,0)</f>
        <v>0</v>
      </c>
      <c r="BI1250" s="143">
        <f>IF(N1250="nulová",J1250,0)</f>
        <v>0</v>
      </c>
      <c r="BJ1250" s="17" t="s">
        <v>79</v>
      </c>
      <c r="BK1250" s="143">
        <f>ROUND(I1250*H1250,2)</f>
        <v>0</v>
      </c>
      <c r="BL1250" s="17" t="s">
        <v>265</v>
      </c>
      <c r="BM1250" s="142" t="s">
        <v>2029</v>
      </c>
    </row>
    <row r="1251" spans="2:65" s="1" customFormat="1" ht="11.25">
      <c r="B1251" s="32"/>
      <c r="D1251" s="144" t="s">
        <v>172</v>
      </c>
      <c r="F1251" s="145" t="s">
        <v>2030</v>
      </c>
      <c r="I1251" s="146"/>
      <c r="L1251" s="32"/>
      <c r="M1251" s="147"/>
      <c r="T1251" s="53"/>
      <c r="AT1251" s="17" t="s">
        <v>172</v>
      </c>
      <c r="AU1251" s="17" t="s">
        <v>81</v>
      </c>
    </row>
    <row r="1252" spans="2:65" s="12" customFormat="1" ht="11.25">
      <c r="B1252" s="150"/>
      <c r="D1252" s="148" t="s">
        <v>188</v>
      </c>
      <c r="E1252" s="151" t="s">
        <v>19</v>
      </c>
      <c r="F1252" s="152" t="s">
        <v>1998</v>
      </c>
      <c r="H1252" s="153">
        <v>1401.51</v>
      </c>
      <c r="I1252" s="154"/>
      <c r="L1252" s="150"/>
      <c r="M1252" s="155"/>
      <c r="T1252" s="156"/>
      <c r="AT1252" s="151" t="s">
        <v>188</v>
      </c>
      <c r="AU1252" s="151" t="s">
        <v>81</v>
      </c>
      <c r="AV1252" s="12" t="s">
        <v>81</v>
      </c>
      <c r="AW1252" s="12" t="s">
        <v>34</v>
      </c>
      <c r="AX1252" s="12" t="s">
        <v>79</v>
      </c>
      <c r="AY1252" s="151" t="s">
        <v>163</v>
      </c>
    </row>
    <row r="1253" spans="2:65" s="1" customFormat="1" ht="44.25" customHeight="1">
      <c r="B1253" s="32"/>
      <c r="C1253" s="131" t="s">
        <v>2031</v>
      </c>
      <c r="D1253" s="131" t="s">
        <v>165</v>
      </c>
      <c r="E1253" s="132" t="s">
        <v>2032</v>
      </c>
      <c r="F1253" s="133" t="s">
        <v>2033</v>
      </c>
      <c r="G1253" s="134" t="s">
        <v>260</v>
      </c>
      <c r="H1253" s="135">
        <v>1532.7</v>
      </c>
      <c r="I1253" s="136"/>
      <c r="J1253" s="137">
        <f>ROUND(I1253*H1253,2)</f>
        <v>0</v>
      </c>
      <c r="K1253" s="133" t="s">
        <v>169</v>
      </c>
      <c r="L1253" s="32"/>
      <c r="M1253" s="138" t="s">
        <v>19</v>
      </c>
      <c r="N1253" s="139" t="s">
        <v>43</v>
      </c>
      <c r="P1253" s="140">
        <f>O1253*H1253</f>
        <v>0</v>
      </c>
      <c r="Q1253" s="140">
        <v>1E-4</v>
      </c>
      <c r="R1253" s="140">
        <f>Q1253*H1253</f>
        <v>0.15327000000000002</v>
      </c>
      <c r="S1253" s="140">
        <v>0</v>
      </c>
      <c r="T1253" s="141">
        <f>S1253*H1253</f>
        <v>0</v>
      </c>
      <c r="AR1253" s="142" t="s">
        <v>265</v>
      </c>
      <c r="AT1253" s="142" t="s">
        <v>165</v>
      </c>
      <c r="AU1253" s="142" t="s">
        <v>81</v>
      </c>
      <c r="AY1253" s="17" t="s">
        <v>163</v>
      </c>
      <c r="BE1253" s="143">
        <f>IF(N1253="základní",J1253,0)</f>
        <v>0</v>
      </c>
      <c r="BF1253" s="143">
        <f>IF(N1253="snížená",J1253,0)</f>
        <v>0</v>
      </c>
      <c r="BG1253" s="143">
        <f>IF(N1253="zákl. přenesená",J1253,0)</f>
        <v>0</v>
      </c>
      <c r="BH1253" s="143">
        <f>IF(N1253="sníž. přenesená",J1253,0)</f>
        <v>0</v>
      </c>
      <c r="BI1253" s="143">
        <f>IF(N1253="nulová",J1253,0)</f>
        <v>0</v>
      </c>
      <c r="BJ1253" s="17" t="s">
        <v>79</v>
      </c>
      <c r="BK1253" s="143">
        <f>ROUND(I1253*H1253,2)</f>
        <v>0</v>
      </c>
      <c r="BL1253" s="17" t="s">
        <v>265</v>
      </c>
      <c r="BM1253" s="142" t="s">
        <v>2034</v>
      </c>
    </row>
    <row r="1254" spans="2:65" s="1" customFormat="1" ht="11.25">
      <c r="B1254" s="32"/>
      <c r="D1254" s="144" t="s">
        <v>172</v>
      </c>
      <c r="F1254" s="145" t="s">
        <v>2035</v>
      </c>
      <c r="I1254" s="146"/>
      <c r="L1254" s="32"/>
      <c r="M1254" s="147"/>
      <c r="T1254" s="53"/>
      <c r="AT1254" s="17" t="s">
        <v>172</v>
      </c>
      <c r="AU1254" s="17" t="s">
        <v>81</v>
      </c>
    </row>
    <row r="1255" spans="2:65" s="12" customFormat="1" ht="11.25">
      <c r="B1255" s="150"/>
      <c r="D1255" s="148" t="s">
        <v>188</v>
      </c>
      <c r="E1255" s="151" t="s">
        <v>19</v>
      </c>
      <c r="F1255" s="152" t="s">
        <v>2009</v>
      </c>
      <c r="H1255" s="153">
        <v>1532.7</v>
      </c>
      <c r="I1255" s="154"/>
      <c r="L1255" s="150"/>
      <c r="M1255" s="155"/>
      <c r="T1255" s="156"/>
      <c r="AT1255" s="151" t="s">
        <v>188</v>
      </c>
      <c r="AU1255" s="151" t="s">
        <v>81</v>
      </c>
      <c r="AV1255" s="12" t="s">
        <v>81</v>
      </c>
      <c r="AW1255" s="12" t="s">
        <v>34</v>
      </c>
      <c r="AX1255" s="12" t="s">
        <v>79</v>
      </c>
      <c r="AY1255" s="151" t="s">
        <v>163</v>
      </c>
    </row>
    <row r="1256" spans="2:65" s="1" customFormat="1" ht="24.2" customHeight="1">
      <c r="B1256" s="32"/>
      <c r="C1256" s="131" t="s">
        <v>2036</v>
      </c>
      <c r="D1256" s="131" t="s">
        <v>165</v>
      </c>
      <c r="E1256" s="132" t="s">
        <v>2037</v>
      </c>
      <c r="F1256" s="133" t="s">
        <v>2038</v>
      </c>
      <c r="G1256" s="134" t="s">
        <v>260</v>
      </c>
      <c r="H1256" s="135">
        <v>1582.84</v>
      </c>
      <c r="I1256" s="136"/>
      <c r="J1256" s="137">
        <f>ROUND(I1256*H1256,2)</f>
        <v>0</v>
      </c>
      <c r="K1256" s="133" t="s">
        <v>169</v>
      </c>
      <c r="L1256" s="32"/>
      <c r="M1256" s="138" t="s">
        <v>19</v>
      </c>
      <c r="N1256" s="139" t="s">
        <v>43</v>
      </c>
      <c r="P1256" s="140">
        <f>O1256*H1256</f>
        <v>0</v>
      </c>
      <c r="Q1256" s="140">
        <v>0</v>
      </c>
      <c r="R1256" s="140">
        <f>Q1256*H1256</f>
        <v>0</v>
      </c>
      <c r="S1256" s="140">
        <v>0</v>
      </c>
      <c r="T1256" s="141">
        <f>S1256*H1256</f>
        <v>0</v>
      </c>
      <c r="AR1256" s="142" t="s">
        <v>265</v>
      </c>
      <c r="AT1256" s="142" t="s">
        <v>165</v>
      </c>
      <c r="AU1256" s="142" t="s">
        <v>81</v>
      </c>
      <c r="AY1256" s="17" t="s">
        <v>163</v>
      </c>
      <c r="BE1256" s="143">
        <f>IF(N1256="základní",J1256,0)</f>
        <v>0</v>
      </c>
      <c r="BF1256" s="143">
        <f>IF(N1256="snížená",J1256,0)</f>
        <v>0</v>
      </c>
      <c r="BG1256" s="143">
        <f>IF(N1256="zákl. přenesená",J1256,0)</f>
        <v>0</v>
      </c>
      <c r="BH1256" s="143">
        <f>IF(N1256="sníž. přenesená",J1256,0)</f>
        <v>0</v>
      </c>
      <c r="BI1256" s="143">
        <f>IF(N1256="nulová",J1256,0)</f>
        <v>0</v>
      </c>
      <c r="BJ1256" s="17" t="s">
        <v>79</v>
      </c>
      <c r="BK1256" s="143">
        <f>ROUND(I1256*H1256,2)</f>
        <v>0</v>
      </c>
      <c r="BL1256" s="17" t="s">
        <v>265</v>
      </c>
      <c r="BM1256" s="142" t="s">
        <v>2039</v>
      </c>
    </row>
    <row r="1257" spans="2:65" s="1" customFormat="1" ht="11.25">
      <c r="B1257" s="32"/>
      <c r="D1257" s="144" t="s">
        <v>172</v>
      </c>
      <c r="F1257" s="145" t="s">
        <v>2040</v>
      </c>
      <c r="I1257" s="146"/>
      <c r="L1257" s="32"/>
      <c r="M1257" s="147"/>
      <c r="T1257" s="53"/>
      <c r="AT1257" s="17" t="s">
        <v>172</v>
      </c>
      <c r="AU1257" s="17" t="s">
        <v>81</v>
      </c>
    </row>
    <row r="1258" spans="2:65" s="1" customFormat="1" ht="165.75">
      <c r="B1258" s="32"/>
      <c r="D1258" s="148" t="s">
        <v>174</v>
      </c>
      <c r="F1258" s="149" t="s">
        <v>1984</v>
      </c>
      <c r="I1258" s="146"/>
      <c r="L1258" s="32"/>
      <c r="M1258" s="147"/>
      <c r="T1258" s="53"/>
      <c r="AT1258" s="17" t="s">
        <v>174</v>
      </c>
      <c r="AU1258" s="17" t="s">
        <v>81</v>
      </c>
    </row>
    <row r="1259" spans="2:65" s="12" customFormat="1" ht="11.25">
      <c r="B1259" s="150"/>
      <c r="D1259" s="148" t="s">
        <v>188</v>
      </c>
      <c r="E1259" s="151" t="s">
        <v>19</v>
      </c>
      <c r="F1259" s="152" t="s">
        <v>2041</v>
      </c>
      <c r="H1259" s="153">
        <v>1582.84</v>
      </c>
      <c r="I1259" s="154"/>
      <c r="L1259" s="150"/>
      <c r="M1259" s="155"/>
      <c r="T1259" s="156"/>
      <c r="AT1259" s="151" t="s">
        <v>188</v>
      </c>
      <c r="AU1259" s="151" t="s">
        <v>81</v>
      </c>
      <c r="AV1259" s="12" t="s">
        <v>81</v>
      </c>
      <c r="AW1259" s="12" t="s">
        <v>34</v>
      </c>
      <c r="AX1259" s="12" t="s">
        <v>79</v>
      </c>
      <c r="AY1259" s="151" t="s">
        <v>163</v>
      </c>
    </row>
    <row r="1260" spans="2:65" s="1" customFormat="1" ht="16.5" customHeight="1">
      <c r="B1260" s="32"/>
      <c r="C1260" s="164" t="s">
        <v>2042</v>
      </c>
      <c r="D1260" s="164" t="s">
        <v>271</v>
      </c>
      <c r="E1260" s="165" t="s">
        <v>2043</v>
      </c>
      <c r="F1260" s="166" t="s">
        <v>2044</v>
      </c>
      <c r="G1260" s="167" t="s">
        <v>185</v>
      </c>
      <c r="H1260" s="168">
        <v>338.72</v>
      </c>
      <c r="I1260" s="169"/>
      <c r="J1260" s="170">
        <f>ROUND(I1260*H1260,2)</f>
        <v>0</v>
      </c>
      <c r="K1260" s="166" t="s">
        <v>192</v>
      </c>
      <c r="L1260" s="171"/>
      <c r="M1260" s="172" t="s">
        <v>19</v>
      </c>
      <c r="N1260" s="173" t="s">
        <v>43</v>
      </c>
      <c r="P1260" s="140">
        <f>O1260*H1260</f>
        <v>0</v>
      </c>
      <c r="Q1260" s="140">
        <v>0.03</v>
      </c>
      <c r="R1260" s="140">
        <f>Q1260*H1260</f>
        <v>10.1616</v>
      </c>
      <c r="S1260" s="140">
        <v>0</v>
      </c>
      <c r="T1260" s="141">
        <f>S1260*H1260</f>
        <v>0</v>
      </c>
      <c r="AR1260" s="142" t="s">
        <v>363</v>
      </c>
      <c r="AT1260" s="142" t="s">
        <v>271</v>
      </c>
      <c r="AU1260" s="142" t="s">
        <v>81</v>
      </c>
      <c r="AY1260" s="17" t="s">
        <v>163</v>
      </c>
      <c r="BE1260" s="143">
        <f>IF(N1260="základní",J1260,0)</f>
        <v>0</v>
      </c>
      <c r="BF1260" s="143">
        <f>IF(N1260="snížená",J1260,0)</f>
        <v>0</v>
      </c>
      <c r="BG1260" s="143">
        <f>IF(N1260="zákl. přenesená",J1260,0)</f>
        <v>0</v>
      </c>
      <c r="BH1260" s="143">
        <f>IF(N1260="sníž. přenesená",J1260,0)</f>
        <v>0</v>
      </c>
      <c r="BI1260" s="143">
        <f>IF(N1260="nulová",J1260,0)</f>
        <v>0</v>
      </c>
      <c r="BJ1260" s="17" t="s">
        <v>79</v>
      </c>
      <c r="BK1260" s="143">
        <f>ROUND(I1260*H1260,2)</f>
        <v>0</v>
      </c>
      <c r="BL1260" s="17" t="s">
        <v>265</v>
      </c>
      <c r="BM1260" s="142" t="s">
        <v>2045</v>
      </c>
    </row>
    <row r="1261" spans="2:65" s="1" customFormat="1" ht="24.2" customHeight="1">
      <c r="B1261" s="32"/>
      <c r="C1261" s="131" t="s">
        <v>2046</v>
      </c>
      <c r="D1261" s="131" t="s">
        <v>165</v>
      </c>
      <c r="E1261" s="132" t="s">
        <v>2037</v>
      </c>
      <c r="F1261" s="133" t="s">
        <v>2038</v>
      </c>
      <c r="G1261" s="134" t="s">
        <v>260</v>
      </c>
      <c r="H1261" s="135">
        <v>161.41999999999999</v>
      </c>
      <c r="I1261" s="136"/>
      <c r="J1261" s="137">
        <f>ROUND(I1261*H1261,2)</f>
        <v>0</v>
      </c>
      <c r="K1261" s="133" t="s">
        <v>169</v>
      </c>
      <c r="L1261" s="32"/>
      <c r="M1261" s="138" t="s">
        <v>19</v>
      </c>
      <c r="N1261" s="139" t="s">
        <v>43</v>
      </c>
      <c r="P1261" s="140">
        <f>O1261*H1261</f>
        <v>0</v>
      </c>
      <c r="Q1261" s="140">
        <v>0</v>
      </c>
      <c r="R1261" s="140">
        <f>Q1261*H1261</f>
        <v>0</v>
      </c>
      <c r="S1261" s="140">
        <v>0</v>
      </c>
      <c r="T1261" s="141">
        <f>S1261*H1261</f>
        <v>0</v>
      </c>
      <c r="AR1261" s="142" t="s">
        <v>265</v>
      </c>
      <c r="AT1261" s="142" t="s">
        <v>165</v>
      </c>
      <c r="AU1261" s="142" t="s">
        <v>81</v>
      </c>
      <c r="AY1261" s="17" t="s">
        <v>163</v>
      </c>
      <c r="BE1261" s="143">
        <f>IF(N1261="základní",J1261,0)</f>
        <v>0</v>
      </c>
      <c r="BF1261" s="143">
        <f>IF(N1261="snížená",J1261,0)</f>
        <v>0</v>
      </c>
      <c r="BG1261" s="143">
        <f>IF(N1261="zákl. přenesená",J1261,0)</f>
        <v>0</v>
      </c>
      <c r="BH1261" s="143">
        <f>IF(N1261="sníž. přenesená",J1261,0)</f>
        <v>0</v>
      </c>
      <c r="BI1261" s="143">
        <f>IF(N1261="nulová",J1261,0)</f>
        <v>0</v>
      </c>
      <c r="BJ1261" s="17" t="s">
        <v>79</v>
      </c>
      <c r="BK1261" s="143">
        <f>ROUND(I1261*H1261,2)</f>
        <v>0</v>
      </c>
      <c r="BL1261" s="17" t="s">
        <v>265</v>
      </c>
      <c r="BM1261" s="142" t="s">
        <v>2047</v>
      </c>
    </row>
    <row r="1262" spans="2:65" s="1" customFormat="1" ht="11.25">
      <c r="B1262" s="32"/>
      <c r="D1262" s="144" t="s">
        <v>172</v>
      </c>
      <c r="F1262" s="145" t="s">
        <v>2040</v>
      </c>
      <c r="I1262" s="146"/>
      <c r="L1262" s="32"/>
      <c r="M1262" s="147"/>
      <c r="T1262" s="53"/>
      <c r="AT1262" s="17" t="s">
        <v>172</v>
      </c>
      <c r="AU1262" s="17" t="s">
        <v>81</v>
      </c>
    </row>
    <row r="1263" spans="2:65" s="1" customFormat="1" ht="165.75">
      <c r="B1263" s="32"/>
      <c r="D1263" s="148" t="s">
        <v>174</v>
      </c>
      <c r="F1263" s="149" t="s">
        <v>1984</v>
      </c>
      <c r="I1263" s="146"/>
      <c r="L1263" s="32"/>
      <c r="M1263" s="147"/>
      <c r="T1263" s="53"/>
      <c r="AT1263" s="17" t="s">
        <v>174</v>
      </c>
      <c r="AU1263" s="17" t="s">
        <v>81</v>
      </c>
    </row>
    <row r="1264" spans="2:65" s="12" customFormat="1" ht="11.25">
      <c r="B1264" s="150"/>
      <c r="D1264" s="148" t="s">
        <v>188</v>
      </c>
      <c r="E1264" s="151" t="s">
        <v>19</v>
      </c>
      <c r="F1264" s="152" t="s">
        <v>2048</v>
      </c>
      <c r="H1264" s="153">
        <v>161.41999999999999</v>
      </c>
      <c r="I1264" s="154"/>
      <c r="L1264" s="150"/>
      <c r="M1264" s="155"/>
      <c r="T1264" s="156"/>
      <c r="AT1264" s="151" t="s">
        <v>188</v>
      </c>
      <c r="AU1264" s="151" t="s">
        <v>81</v>
      </c>
      <c r="AV1264" s="12" t="s">
        <v>81</v>
      </c>
      <c r="AW1264" s="12" t="s">
        <v>34</v>
      </c>
      <c r="AX1264" s="12" t="s">
        <v>79</v>
      </c>
      <c r="AY1264" s="151" t="s">
        <v>163</v>
      </c>
    </row>
    <row r="1265" spans="2:65" s="1" customFormat="1" ht="16.5" customHeight="1">
      <c r="B1265" s="32"/>
      <c r="C1265" s="164" t="s">
        <v>2049</v>
      </c>
      <c r="D1265" s="164" t="s">
        <v>271</v>
      </c>
      <c r="E1265" s="165" t="s">
        <v>2043</v>
      </c>
      <c r="F1265" s="166" t="s">
        <v>2044</v>
      </c>
      <c r="G1265" s="167" t="s">
        <v>185</v>
      </c>
      <c r="H1265" s="168">
        <v>31.64</v>
      </c>
      <c r="I1265" s="169"/>
      <c r="J1265" s="170">
        <f>ROUND(I1265*H1265,2)</f>
        <v>0</v>
      </c>
      <c r="K1265" s="166" t="s">
        <v>192</v>
      </c>
      <c r="L1265" s="171"/>
      <c r="M1265" s="172" t="s">
        <v>19</v>
      </c>
      <c r="N1265" s="173" t="s">
        <v>43</v>
      </c>
      <c r="P1265" s="140">
        <f>O1265*H1265</f>
        <v>0</v>
      </c>
      <c r="Q1265" s="140">
        <v>0.03</v>
      </c>
      <c r="R1265" s="140">
        <f>Q1265*H1265</f>
        <v>0.94919999999999993</v>
      </c>
      <c r="S1265" s="140">
        <v>0</v>
      </c>
      <c r="T1265" s="141">
        <f>S1265*H1265</f>
        <v>0</v>
      </c>
      <c r="AR1265" s="142" t="s">
        <v>363</v>
      </c>
      <c r="AT1265" s="142" t="s">
        <v>271</v>
      </c>
      <c r="AU1265" s="142" t="s">
        <v>81</v>
      </c>
      <c r="AY1265" s="17" t="s">
        <v>163</v>
      </c>
      <c r="BE1265" s="143">
        <f>IF(N1265="základní",J1265,0)</f>
        <v>0</v>
      </c>
      <c r="BF1265" s="143">
        <f>IF(N1265="snížená",J1265,0)</f>
        <v>0</v>
      </c>
      <c r="BG1265" s="143">
        <f>IF(N1265="zákl. přenesená",J1265,0)</f>
        <v>0</v>
      </c>
      <c r="BH1265" s="143">
        <f>IF(N1265="sníž. přenesená",J1265,0)</f>
        <v>0</v>
      </c>
      <c r="BI1265" s="143">
        <f>IF(N1265="nulová",J1265,0)</f>
        <v>0</v>
      </c>
      <c r="BJ1265" s="17" t="s">
        <v>79</v>
      </c>
      <c r="BK1265" s="143">
        <f>ROUND(I1265*H1265,2)</f>
        <v>0</v>
      </c>
      <c r="BL1265" s="17" t="s">
        <v>265</v>
      </c>
      <c r="BM1265" s="142" t="s">
        <v>2050</v>
      </c>
    </row>
    <row r="1266" spans="2:65" s="1" customFormat="1" ht="24.2" customHeight="1">
      <c r="B1266" s="32"/>
      <c r="C1266" s="131" t="s">
        <v>2051</v>
      </c>
      <c r="D1266" s="131" t="s">
        <v>165</v>
      </c>
      <c r="E1266" s="132" t="s">
        <v>2037</v>
      </c>
      <c r="F1266" s="133" t="s">
        <v>2038</v>
      </c>
      <c r="G1266" s="134" t="s">
        <v>260</v>
      </c>
      <c r="H1266" s="135">
        <v>1532.7</v>
      </c>
      <c r="I1266" s="136"/>
      <c r="J1266" s="137">
        <f>ROUND(I1266*H1266,2)</f>
        <v>0</v>
      </c>
      <c r="K1266" s="133" t="s">
        <v>169</v>
      </c>
      <c r="L1266" s="32"/>
      <c r="M1266" s="138" t="s">
        <v>19</v>
      </c>
      <c r="N1266" s="139" t="s">
        <v>43</v>
      </c>
      <c r="P1266" s="140">
        <f>O1266*H1266</f>
        <v>0</v>
      </c>
      <c r="Q1266" s="140">
        <v>0</v>
      </c>
      <c r="R1266" s="140">
        <f>Q1266*H1266</f>
        <v>0</v>
      </c>
      <c r="S1266" s="140">
        <v>0</v>
      </c>
      <c r="T1266" s="141">
        <f>S1266*H1266</f>
        <v>0</v>
      </c>
      <c r="AR1266" s="142" t="s">
        <v>265</v>
      </c>
      <c r="AT1266" s="142" t="s">
        <v>165</v>
      </c>
      <c r="AU1266" s="142" t="s">
        <v>81</v>
      </c>
      <c r="AY1266" s="17" t="s">
        <v>163</v>
      </c>
      <c r="BE1266" s="143">
        <f>IF(N1266="základní",J1266,0)</f>
        <v>0</v>
      </c>
      <c r="BF1266" s="143">
        <f>IF(N1266="snížená",J1266,0)</f>
        <v>0</v>
      </c>
      <c r="BG1266" s="143">
        <f>IF(N1266="zákl. přenesená",J1266,0)</f>
        <v>0</v>
      </c>
      <c r="BH1266" s="143">
        <f>IF(N1266="sníž. přenesená",J1266,0)</f>
        <v>0</v>
      </c>
      <c r="BI1266" s="143">
        <f>IF(N1266="nulová",J1266,0)</f>
        <v>0</v>
      </c>
      <c r="BJ1266" s="17" t="s">
        <v>79</v>
      </c>
      <c r="BK1266" s="143">
        <f>ROUND(I1266*H1266,2)</f>
        <v>0</v>
      </c>
      <c r="BL1266" s="17" t="s">
        <v>265</v>
      </c>
      <c r="BM1266" s="142" t="s">
        <v>2052</v>
      </c>
    </row>
    <row r="1267" spans="2:65" s="1" customFormat="1" ht="11.25">
      <c r="B1267" s="32"/>
      <c r="D1267" s="144" t="s">
        <v>172</v>
      </c>
      <c r="F1267" s="145" t="s">
        <v>2040</v>
      </c>
      <c r="I1267" s="146"/>
      <c r="L1267" s="32"/>
      <c r="M1267" s="147"/>
      <c r="T1267" s="53"/>
      <c r="AT1267" s="17" t="s">
        <v>172</v>
      </c>
      <c r="AU1267" s="17" t="s">
        <v>81</v>
      </c>
    </row>
    <row r="1268" spans="2:65" s="1" customFormat="1" ht="165.75">
      <c r="B1268" s="32"/>
      <c r="D1268" s="148" t="s">
        <v>174</v>
      </c>
      <c r="F1268" s="149" t="s">
        <v>1984</v>
      </c>
      <c r="I1268" s="146"/>
      <c r="L1268" s="32"/>
      <c r="M1268" s="147"/>
      <c r="T1268" s="53"/>
      <c r="AT1268" s="17" t="s">
        <v>174</v>
      </c>
      <c r="AU1268" s="17" t="s">
        <v>81</v>
      </c>
    </row>
    <row r="1269" spans="2:65" s="12" customFormat="1" ht="11.25">
      <c r="B1269" s="150"/>
      <c r="D1269" s="148" t="s">
        <v>188</v>
      </c>
      <c r="E1269" s="151" t="s">
        <v>19</v>
      </c>
      <c r="F1269" s="152" t="s">
        <v>2009</v>
      </c>
      <c r="H1269" s="153">
        <v>1532.7</v>
      </c>
      <c r="I1269" s="154"/>
      <c r="L1269" s="150"/>
      <c r="M1269" s="155"/>
      <c r="T1269" s="156"/>
      <c r="AT1269" s="151" t="s">
        <v>188</v>
      </c>
      <c r="AU1269" s="151" t="s">
        <v>81</v>
      </c>
      <c r="AV1269" s="12" t="s">
        <v>81</v>
      </c>
      <c r="AW1269" s="12" t="s">
        <v>34</v>
      </c>
      <c r="AX1269" s="12" t="s">
        <v>79</v>
      </c>
      <c r="AY1269" s="151" t="s">
        <v>163</v>
      </c>
    </row>
    <row r="1270" spans="2:65" s="1" customFormat="1" ht="16.5" customHeight="1">
      <c r="B1270" s="32"/>
      <c r="C1270" s="164" t="s">
        <v>2053</v>
      </c>
      <c r="D1270" s="164" t="s">
        <v>271</v>
      </c>
      <c r="E1270" s="165" t="s">
        <v>2043</v>
      </c>
      <c r="F1270" s="166" t="s">
        <v>2044</v>
      </c>
      <c r="G1270" s="167" t="s">
        <v>185</v>
      </c>
      <c r="H1270" s="168">
        <v>272.82</v>
      </c>
      <c r="I1270" s="169"/>
      <c r="J1270" s="170">
        <f>ROUND(I1270*H1270,2)</f>
        <v>0</v>
      </c>
      <c r="K1270" s="166" t="s">
        <v>192</v>
      </c>
      <c r="L1270" s="171"/>
      <c r="M1270" s="172" t="s">
        <v>19</v>
      </c>
      <c r="N1270" s="173" t="s">
        <v>43</v>
      </c>
      <c r="P1270" s="140">
        <f>O1270*H1270</f>
        <v>0</v>
      </c>
      <c r="Q1270" s="140">
        <v>0.03</v>
      </c>
      <c r="R1270" s="140">
        <f>Q1270*H1270</f>
        <v>8.1845999999999997</v>
      </c>
      <c r="S1270" s="140">
        <v>0</v>
      </c>
      <c r="T1270" s="141">
        <f>S1270*H1270</f>
        <v>0</v>
      </c>
      <c r="AR1270" s="142" t="s">
        <v>363</v>
      </c>
      <c r="AT1270" s="142" t="s">
        <v>271</v>
      </c>
      <c r="AU1270" s="142" t="s">
        <v>81</v>
      </c>
      <c r="AY1270" s="17" t="s">
        <v>163</v>
      </c>
      <c r="BE1270" s="143">
        <f>IF(N1270="základní",J1270,0)</f>
        <v>0</v>
      </c>
      <c r="BF1270" s="143">
        <f>IF(N1270="snížená",J1270,0)</f>
        <v>0</v>
      </c>
      <c r="BG1270" s="143">
        <f>IF(N1270="zákl. přenesená",J1270,0)</f>
        <v>0</v>
      </c>
      <c r="BH1270" s="143">
        <f>IF(N1270="sníž. přenesená",J1270,0)</f>
        <v>0</v>
      </c>
      <c r="BI1270" s="143">
        <f>IF(N1270="nulová",J1270,0)</f>
        <v>0</v>
      </c>
      <c r="BJ1270" s="17" t="s">
        <v>79</v>
      </c>
      <c r="BK1270" s="143">
        <f>ROUND(I1270*H1270,2)</f>
        <v>0</v>
      </c>
      <c r="BL1270" s="17" t="s">
        <v>265</v>
      </c>
      <c r="BM1270" s="142" t="s">
        <v>2054</v>
      </c>
    </row>
    <row r="1271" spans="2:65" s="1" customFormat="1" ht="44.25" customHeight="1">
      <c r="B1271" s="32"/>
      <c r="C1271" s="131" t="s">
        <v>2055</v>
      </c>
      <c r="D1271" s="131" t="s">
        <v>165</v>
      </c>
      <c r="E1271" s="132" t="s">
        <v>2056</v>
      </c>
      <c r="F1271" s="133" t="s">
        <v>2057</v>
      </c>
      <c r="G1271" s="134" t="s">
        <v>274</v>
      </c>
      <c r="H1271" s="135">
        <v>140.352</v>
      </c>
      <c r="I1271" s="136"/>
      <c r="J1271" s="137">
        <f>ROUND(I1271*H1271,2)</f>
        <v>0</v>
      </c>
      <c r="K1271" s="133" t="s">
        <v>169</v>
      </c>
      <c r="L1271" s="32"/>
      <c r="M1271" s="138" t="s">
        <v>19</v>
      </c>
      <c r="N1271" s="139" t="s">
        <v>43</v>
      </c>
      <c r="P1271" s="140">
        <f>O1271*H1271</f>
        <v>0</v>
      </c>
      <c r="Q1271" s="140">
        <v>0</v>
      </c>
      <c r="R1271" s="140">
        <f>Q1271*H1271</f>
        <v>0</v>
      </c>
      <c r="S1271" s="140">
        <v>0</v>
      </c>
      <c r="T1271" s="141">
        <f>S1271*H1271</f>
        <v>0</v>
      </c>
      <c r="AR1271" s="142" t="s">
        <v>265</v>
      </c>
      <c r="AT1271" s="142" t="s">
        <v>165</v>
      </c>
      <c r="AU1271" s="142" t="s">
        <v>81</v>
      </c>
      <c r="AY1271" s="17" t="s">
        <v>163</v>
      </c>
      <c r="BE1271" s="143">
        <f>IF(N1271="základní",J1271,0)</f>
        <v>0</v>
      </c>
      <c r="BF1271" s="143">
        <f>IF(N1271="snížená",J1271,0)</f>
        <v>0</v>
      </c>
      <c r="BG1271" s="143">
        <f>IF(N1271="zákl. přenesená",J1271,0)</f>
        <v>0</v>
      </c>
      <c r="BH1271" s="143">
        <f>IF(N1271="sníž. přenesená",J1271,0)</f>
        <v>0</v>
      </c>
      <c r="BI1271" s="143">
        <f>IF(N1271="nulová",J1271,0)</f>
        <v>0</v>
      </c>
      <c r="BJ1271" s="17" t="s">
        <v>79</v>
      </c>
      <c r="BK1271" s="143">
        <f>ROUND(I1271*H1271,2)</f>
        <v>0</v>
      </c>
      <c r="BL1271" s="17" t="s">
        <v>265</v>
      </c>
      <c r="BM1271" s="142" t="s">
        <v>2058</v>
      </c>
    </row>
    <row r="1272" spans="2:65" s="1" customFormat="1" ht="11.25">
      <c r="B1272" s="32"/>
      <c r="D1272" s="144" t="s">
        <v>172</v>
      </c>
      <c r="F1272" s="145" t="s">
        <v>2059</v>
      </c>
      <c r="I1272" s="146"/>
      <c r="L1272" s="32"/>
      <c r="M1272" s="147"/>
      <c r="T1272" s="53"/>
      <c r="AT1272" s="17" t="s">
        <v>172</v>
      </c>
      <c r="AU1272" s="17" t="s">
        <v>81</v>
      </c>
    </row>
    <row r="1273" spans="2:65" s="1" customFormat="1" ht="126.75">
      <c r="B1273" s="32"/>
      <c r="D1273" s="148" t="s">
        <v>174</v>
      </c>
      <c r="F1273" s="149" t="s">
        <v>2060</v>
      </c>
      <c r="I1273" s="146"/>
      <c r="L1273" s="32"/>
      <c r="M1273" s="147"/>
      <c r="T1273" s="53"/>
      <c r="AT1273" s="17" t="s">
        <v>174</v>
      </c>
      <c r="AU1273" s="17" t="s">
        <v>81</v>
      </c>
    </row>
    <row r="1274" spans="2:65" s="11" customFormat="1" ht="22.9" customHeight="1">
      <c r="B1274" s="119"/>
      <c r="D1274" s="120" t="s">
        <v>71</v>
      </c>
      <c r="E1274" s="129" t="s">
        <v>2061</v>
      </c>
      <c r="F1274" s="129" t="s">
        <v>2062</v>
      </c>
      <c r="I1274" s="122"/>
      <c r="J1274" s="130">
        <f>BK1274</f>
        <v>0</v>
      </c>
      <c r="L1274" s="119"/>
      <c r="M1274" s="124"/>
      <c r="P1274" s="125">
        <f>SUM(P1275:P1279)</f>
        <v>0</v>
      </c>
      <c r="R1274" s="125">
        <f>SUM(R1275:R1279)</f>
        <v>1.67E-2</v>
      </c>
      <c r="T1274" s="126">
        <f>SUM(T1275:T1279)</f>
        <v>0</v>
      </c>
      <c r="AR1274" s="120" t="s">
        <v>81</v>
      </c>
      <c r="AT1274" s="127" t="s">
        <v>71</v>
      </c>
      <c r="AU1274" s="127" t="s">
        <v>79</v>
      </c>
      <c r="AY1274" s="120" t="s">
        <v>163</v>
      </c>
      <c r="BK1274" s="128">
        <f>SUM(BK1275:BK1279)</f>
        <v>0</v>
      </c>
    </row>
    <row r="1275" spans="2:65" s="1" customFormat="1" ht="33" customHeight="1">
      <c r="B1275" s="32"/>
      <c r="C1275" s="131" t="s">
        <v>2063</v>
      </c>
      <c r="D1275" s="131" t="s">
        <v>165</v>
      </c>
      <c r="E1275" s="132" t="s">
        <v>2064</v>
      </c>
      <c r="F1275" s="133" t="s">
        <v>2065</v>
      </c>
      <c r="G1275" s="134" t="s">
        <v>521</v>
      </c>
      <c r="H1275" s="135">
        <v>10</v>
      </c>
      <c r="I1275" s="136"/>
      <c r="J1275" s="137">
        <f>ROUND(I1275*H1275,2)</f>
        <v>0</v>
      </c>
      <c r="K1275" s="133" t="s">
        <v>169</v>
      </c>
      <c r="L1275" s="32"/>
      <c r="M1275" s="138" t="s">
        <v>19</v>
      </c>
      <c r="N1275" s="139" t="s">
        <v>43</v>
      </c>
      <c r="P1275" s="140">
        <f>O1275*H1275</f>
        <v>0</v>
      </c>
      <c r="Q1275" s="140">
        <v>1.67E-3</v>
      </c>
      <c r="R1275" s="140">
        <f>Q1275*H1275</f>
        <v>1.67E-2</v>
      </c>
      <c r="S1275" s="140">
        <v>0</v>
      </c>
      <c r="T1275" s="141">
        <f>S1275*H1275</f>
        <v>0</v>
      </c>
      <c r="AR1275" s="142" t="s">
        <v>265</v>
      </c>
      <c r="AT1275" s="142" t="s">
        <v>165</v>
      </c>
      <c r="AU1275" s="142" t="s">
        <v>81</v>
      </c>
      <c r="AY1275" s="17" t="s">
        <v>163</v>
      </c>
      <c r="BE1275" s="143">
        <f>IF(N1275="základní",J1275,0)</f>
        <v>0</v>
      </c>
      <c r="BF1275" s="143">
        <f>IF(N1275="snížená",J1275,0)</f>
        <v>0</v>
      </c>
      <c r="BG1275" s="143">
        <f>IF(N1275="zákl. přenesená",J1275,0)</f>
        <v>0</v>
      </c>
      <c r="BH1275" s="143">
        <f>IF(N1275="sníž. přenesená",J1275,0)</f>
        <v>0</v>
      </c>
      <c r="BI1275" s="143">
        <f>IF(N1275="nulová",J1275,0)</f>
        <v>0</v>
      </c>
      <c r="BJ1275" s="17" t="s">
        <v>79</v>
      </c>
      <c r="BK1275" s="143">
        <f>ROUND(I1275*H1275,2)</f>
        <v>0</v>
      </c>
      <c r="BL1275" s="17" t="s">
        <v>265</v>
      </c>
      <c r="BM1275" s="142" t="s">
        <v>2066</v>
      </c>
    </row>
    <row r="1276" spans="2:65" s="1" customFormat="1" ht="11.25">
      <c r="B1276" s="32"/>
      <c r="D1276" s="144" t="s">
        <v>172</v>
      </c>
      <c r="F1276" s="145" t="s">
        <v>2067</v>
      </c>
      <c r="I1276" s="146"/>
      <c r="L1276" s="32"/>
      <c r="M1276" s="147"/>
      <c r="T1276" s="53"/>
      <c r="AT1276" s="17" t="s">
        <v>172</v>
      </c>
      <c r="AU1276" s="17" t="s">
        <v>81</v>
      </c>
    </row>
    <row r="1277" spans="2:65" s="1" customFormat="1" ht="49.15" customHeight="1">
      <c r="B1277" s="32"/>
      <c r="C1277" s="131" t="s">
        <v>2068</v>
      </c>
      <c r="D1277" s="131" t="s">
        <v>165</v>
      </c>
      <c r="E1277" s="132" t="s">
        <v>2069</v>
      </c>
      <c r="F1277" s="133" t="s">
        <v>2070</v>
      </c>
      <c r="G1277" s="134" t="s">
        <v>274</v>
      </c>
      <c r="H1277" s="135">
        <v>1.7000000000000001E-2</v>
      </c>
      <c r="I1277" s="136"/>
      <c r="J1277" s="137">
        <f>ROUND(I1277*H1277,2)</f>
        <v>0</v>
      </c>
      <c r="K1277" s="133" t="s">
        <v>169</v>
      </c>
      <c r="L1277" s="32"/>
      <c r="M1277" s="138" t="s">
        <v>19</v>
      </c>
      <c r="N1277" s="139" t="s">
        <v>43</v>
      </c>
      <c r="P1277" s="140">
        <f>O1277*H1277</f>
        <v>0</v>
      </c>
      <c r="Q1277" s="140">
        <v>0</v>
      </c>
      <c r="R1277" s="140">
        <f>Q1277*H1277</f>
        <v>0</v>
      </c>
      <c r="S1277" s="140">
        <v>0</v>
      </c>
      <c r="T1277" s="141">
        <f>S1277*H1277</f>
        <v>0</v>
      </c>
      <c r="AR1277" s="142" t="s">
        <v>265</v>
      </c>
      <c r="AT1277" s="142" t="s">
        <v>165</v>
      </c>
      <c r="AU1277" s="142" t="s">
        <v>81</v>
      </c>
      <c r="AY1277" s="17" t="s">
        <v>163</v>
      </c>
      <c r="BE1277" s="143">
        <f>IF(N1277="základní",J1277,0)</f>
        <v>0</v>
      </c>
      <c r="BF1277" s="143">
        <f>IF(N1277="snížená",J1277,0)</f>
        <v>0</v>
      </c>
      <c r="BG1277" s="143">
        <f>IF(N1277="zákl. přenesená",J1277,0)</f>
        <v>0</v>
      </c>
      <c r="BH1277" s="143">
        <f>IF(N1277="sníž. přenesená",J1277,0)</f>
        <v>0</v>
      </c>
      <c r="BI1277" s="143">
        <f>IF(N1277="nulová",J1277,0)</f>
        <v>0</v>
      </c>
      <c r="BJ1277" s="17" t="s">
        <v>79</v>
      </c>
      <c r="BK1277" s="143">
        <f>ROUND(I1277*H1277,2)</f>
        <v>0</v>
      </c>
      <c r="BL1277" s="17" t="s">
        <v>265</v>
      </c>
      <c r="BM1277" s="142" t="s">
        <v>2071</v>
      </c>
    </row>
    <row r="1278" spans="2:65" s="1" customFormat="1" ht="11.25">
      <c r="B1278" s="32"/>
      <c r="D1278" s="144" t="s">
        <v>172</v>
      </c>
      <c r="F1278" s="145" t="s">
        <v>2072</v>
      </c>
      <c r="I1278" s="146"/>
      <c r="L1278" s="32"/>
      <c r="M1278" s="147"/>
      <c r="T1278" s="53"/>
      <c r="AT1278" s="17" t="s">
        <v>172</v>
      </c>
      <c r="AU1278" s="17" t="s">
        <v>81</v>
      </c>
    </row>
    <row r="1279" spans="2:65" s="1" customFormat="1" ht="126.75">
      <c r="B1279" s="32"/>
      <c r="D1279" s="148" t="s">
        <v>174</v>
      </c>
      <c r="F1279" s="149" t="s">
        <v>1744</v>
      </c>
      <c r="I1279" s="146"/>
      <c r="L1279" s="32"/>
      <c r="M1279" s="147"/>
      <c r="T1279" s="53"/>
      <c r="AT1279" s="17" t="s">
        <v>174</v>
      </c>
      <c r="AU1279" s="17" t="s">
        <v>81</v>
      </c>
    </row>
    <row r="1280" spans="2:65" s="11" customFormat="1" ht="22.9" customHeight="1">
      <c r="B1280" s="119"/>
      <c r="D1280" s="120" t="s">
        <v>71</v>
      </c>
      <c r="E1280" s="129" t="s">
        <v>2073</v>
      </c>
      <c r="F1280" s="129" t="s">
        <v>2074</v>
      </c>
      <c r="I1280" s="122"/>
      <c r="J1280" s="130">
        <f>BK1280</f>
        <v>0</v>
      </c>
      <c r="L1280" s="119"/>
      <c r="M1280" s="124"/>
      <c r="P1280" s="125">
        <f>SUM(P1281:P1326)</f>
        <v>0</v>
      </c>
      <c r="R1280" s="125">
        <f>SUM(R1281:R1326)</f>
        <v>83.130922209999994</v>
      </c>
      <c r="T1280" s="126">
        <f>SUM(T1281:T1326)</f>
        <v>0</v>
      </c>
      <c r="AR1280" s="120" t="s">
        <v>81</v>
      </c>
      <c r="AT1280" s="127" t="s">
        <v>71</v>
      </c>
      <c r="AU1280" s="127" t="s">
        <v>79</v>
      </c>
      <c r="AY1280" s="120" t="s">
        <v>163</v>
      </c>
      <c r="BK1280" s="128">
        <f>SUM(BK1281:BK1326)</f>
        <v>0</v>
      </c>
    </row>
    <row r="1281" spans="2:65" s="1" customFormat="1" ht="24.2" customHeight="1">
      <c r="B1281" s="32"/>
      <c r="C1281" s="131" t="s">
        <v>2075</v>
      </c>
      <c r="D1281" s="131" t="s">
        <v>165</v>
      </c>
      <c r="E1281" s="132" t="s">
        <v>2076</v>
      </c>
      <c r="F1281" s="133" t="s">
        <v>2077</v>
      </c>
      <c r="G1281" s="134" t="s">
        <v>185</v>
      </c>
      <c r="H1281" s="135">
        <v>11.177</v>
      </c>
      <c r="I1281" s="136"/>
      <c r="J1281" s="137">
        <f>ROUND(I1281*H1281,2)</f>
        <v>0</v>
      </c>
      <c r="K1281" s="133" t="s">
        <v>192</v>
      </c>
      <c r="L1281" s="32"/>
      <c r="M1281" s="138" t="s">
        <v>19</v>
      </c>
      <c r="N1281" s="139" t="s">
        <v>43</v>
      </c>
      <c r="P1281" s="140">
        <f>O1281*H1281</f>
        <v>0</v>
      </c>
      <c r="Q1281" s="140">
        <v>0</v>
      </c>
      <c r="R1281" s="140">
        <f>Q1281*H1281</f>
        <v>0</v>
      </c>
      <c r="S1281" s="140">
        <v>0</v>
      </c>
      <c r="T1281" s="141">
        <f>S1281*H1281</f>
        <v>0</v>
      </c>
      <c r="AR1281" s="142" t="s">
        <v>265</v>
      </c>
      <c r="AT1281" s="142" t="s">
        <v>165</v>
      </c>
      <c r="AU1281" s="142" t="s">
        <v>81</v>
      </c>
      <c r="AY1281" s="17" t="s">
        <v>163</v>
      </c>
      <c r="BE1281" s="143">
        <f>IF(N1281="základní",J1281,0)</f>
        <v>0</v>
      </c>
      <c r="BF1281" s="143">
        <f>IF(N1281="snížená",J1281,0)</f>
        <v>0</v>
      </c>
      <c r="BG1281" s="143">
        <f>IF(N1281="zákl. přenesená",J1281,0)</f>
        <v>0</v>
      </c>
      <c r="BH1281" s="143">
        <f>IF(N1281="sníž. přenesená",J1281,0)</f>
        <v>0</v>
      </c>
      <c r="BI1281" s="143">
        <f>IF(N1281="nulová",J1281,0)</f>
        <v>0</v>
      </c>
      <c r="BJ1281" s="17" t="s">
        <v>79</v>
      </c>
      <c r="BK1281" s="143">
        <f>ROUND(I1281*H1281,2)</f>
        <v>0</v>
      </c>
      <c r="BL1281" s="17" t="s">
        <v>265</v>
      </c>
      <c r="BM1281" s="142" t="s">
        <v>2078</v>
      </c>
    </row>
    <row r="1282" spans="2:65" s="1" customFormat="1" ht="19.5">
      <c r="B1282" s="32"/>
      <c r="D1282" s="148" t="s">
        <v>276</v>
      </c>
      <c r="F1282" s="149" t="s">
        <v>2079</v>
      </c>
      <c r="I1282" s="146"/>
      <c r="L1282" s="32"/>
      <c r="M1282" s="147"/>
      <c r="T1282" s="53"/>
      <c r="AT1282" s="17" t="s">
        <v>276</v>
      </c>
      <c r="AU1282" s="17" t="s">
        <v>81</v>
      </c>
    </row>
    <row r="1283" spans="2:65" s="12" customFormat="1" ht="11.25">
      <c r="B1283" s="150"/>
      <c r="D1283" s="148" t="s">
        <v>188</v>
      </c>
      <c r="E1283" s="151" t="s">
        <v>19</v>
      </c>
      <c r="F1283" s="152" t="s">
        <v>2080</v>
      </c>
      <c r="H1283" s="153">
        <v>11.177</v>
      </c>
      <c r="I1283" s="154"/>
      <c r="L1283" s="150"/>
      <c r="M1283" s="155"/>
      <c r="T1283" s="156"/>
      <c r="AT1283" s="151" t="s">
        <v>188</v>
      </c>
      <c r="AU1283" s="151" t="s">
        <v>81</v>
      </c>
      <c r="AV1283" s="12" t="s">
        <v>81</v>
      </c>
      <c r="AW1283" s="12" t="s">
        <v>34</v>
      </c>
      <c r="AX1283" s="12" t="s">
        <v>79</v>
      </c>
      <c r="AY1283" s="151" t="s">
        <v>163</v>
      </c>
    </row>
    <row r="1284" spans="2:65" s="1" customFormat="1" ht="16.5" customHeight="1">
      <c r="B1284" s="32"/>
      <c r="C1284" s="131" t="s">
        <v>2081</v>
      </c>
      <c r="D1284" s="131" t="s">
        <v>165</v>
      </c>
      <c r="E1284" s="132" t="s">
        <v>2082</v>
      </c>
      <c r="F1284" s="133" t="s">
        <v>2083</v>
      </c>
      <c r="G1284" s="134" t="s">
        <v>185</v>
      </c>
      <c r="H1284" s="135">
        <v>4.7729999999999997</v>
      </c>
      <c r="I1284" s="136"/>
      <c r="J1284" s="137">
        <f>ROUND(I1284*H1284,2)</f>
        <v>0</v>
      </c>
      <c r="K1284" s="133" t="s">
        <v>192</v>
      </c>
      <c r="L1284" s="32"/>
      <c r="M1284" s="138" t="s">
        <v>19</v>
      </c>
      <c r="N1284" s="139" t="s">
        <v>43</v>
      </c>
      <c r="P1284" s="140">
        <f>O1284*H1284</f>
        <v>0</v>
      </c>
      <c r="Q1284" s="140">
        <v>0</v>
      </c>
      <c r="R1284" s="140">
        <f>Q1284*H1284</f>
        <v>0</v>
      </c>
      <c r="S1284" s="140">
        <v>0</v>
      </c>
      <c r="T1284" s="141">
        <f>S1284*H1284</f>
        <v>0</v>
      </c>
      <c r="AR1284" s="142" t="s">
        <v>265</v>
      </c>
      <c r="AT1284" s="142" t="s">
        <v>165</v>
      </c>
      <c r="AU1284" s="142" t="s">
        <v>81</v>
      </c>
      <c r="AY1284" s="17" t="s">
        <v>163</v>
      </c>
      <c r="BE1284" s="143">
        <f>IF(N1284="základní",J1284,0)</f>
        <v>0</v>
      </c>
      <c r="BF1284" s="143">
        <f>IF(N1284="snížená",J1284,0)</f>
        <v>0</v>
      </c>
      <c r="BG1284" s="143">
        <f>IF(N1284="zákl. přenesená",J1284,0)</f>
        <v>0</v>
      </c>
      <c r="BH1284" s="143">
        <f>IF(N1284="sníž. přenesená",J1284,0)</f>
        <v>0</v>
      </c>
      <c r="BI1284" s="143">
        <f>IF(N1284="nulová",J1284,0)</f>
        <v>0</v>
      </c>
      <c r="BJ1284" s="17" t="s">
        <v>79</v>
      </c>
      <c r="BK1284" s="143">
        <f>ROUND(I1284*H1284,2)</f>
        <v>0</v>
      </c>
      <c r="BL1284" s="17" t="s">
        <v>265</v>
      </c>
      <c r="BM1284" s="142" t="s">
        <v>2084</v>
      </c>
    </row>
    <row r="1285" spans="2:65" s="1" customFormat="1" ht="19.5">
      <c r="B1285" s="32"/>
      <c r="D1285" s="148" t="s">
        <v>276</v>
      </c>
      <c r="F1285" s="149" t="s">
        <v>2085</v>
      </c>
      <c r="I1285" s="146"/>
      <c r="L1285" s="32"/>
      <c r="M1285" s="147"/>
      <c r="T1285" s="53"/>
      <c r="AT1285" s="17" t="s">
        <v>276</v>
      </c>
      <c r="AU1285" s="17" t="s">
        <v>81</v>
      </c>
    </row>
    <row r="1286" spans="2:65" s="12" customFormat="1" ht="11.25">
      <c r="B1286" s="150"/>
      <c r="D1286" s="148" t="s">
        <v>188</v>
      </c>
      <c r="E1286" s="151" t="s">
        <v>19</v>
      </c>
      <c r="F1286" s="152" t="s">
        <v>2086</v>
      </c>
      <c r="H1286" s="153">
        <v>4.7729999999999997</v>
      </c>
      <c r="I1286" s="154"/>
      <c r="L1286" s="150"/>
      <c r="M1286" s="155"/>
      <c r="T1286" s="156"/>
      <c r="AT1286" s="151" t="s">
        <v>188</v>
      </c>
      <c r="AU1286" s="151" t="s">
        <v>81</v>
      </c>
      <c r="AV1286" s="12" t="s">
        <v>81</v>
      </c>
      <c r="AW1286" s="12" t="s">
        <v>34</v>
      </c>
      <c r="AX1286" s="12" t="s">
        <v>79</v>
      </c>
      <c r="AY1286" s="151" t="s">
        <v>163</v>
      </c>
    </row>
    <row r="1287" spans="2:65" s="1" customFormat="1" ht="44.25" customHeight="1">
      <c r="B1287" s="32"/>
      <c r="C1287" s="131" t="s">
        <v>2087</v>
      </c>
      <c r="D1287" s="131" t="s">
        <v>165</v>
      </c>
      <c r="E1287" s="132" t="s">
        <v>2088</v>
      </c>
      <c r="F1287" s="133" t="s">
        <v>2089</v>
      </c>
      <c r="G1287" s="134" t="s">
        <v>260</v>
      </c>
      <c r="H1287" s="135">
        <v>225.29</v>
      </c>
      <c r="I1287" s="136"/>
      <c r="J1287" s="137">
        <f>ROUND(I1287*H1287,2)</f>
        <v>0</v>
      </c>
      <c r="K1287" s="133" t="s">
        <v>169</v>
      </c>
      <c r="L1287" s="32"/>
      <c r="M1287" s="138" t="s">
        <v>19</v>
      </c>
      <c r="N1287" s="139" t="s">
        <v>43</v>
      </c>
      <c r="P1287" s="140">
        <f>O1287*H1287</f>
        <v>0</v>
      </c>
      <c r="Q1287" s="140">
        <v>1.157E-2</v>
      </c>
      <c r="R1287" s="140">
        <f>Q1287*H1287</f>
        <v>2.6066053</v>
      </c>
      <c r="S1287" s="140">
        <v>0</v>
      </c>
      <c r="T1287" s="141">
        <f>S1287*H1287</f>
        <v>0</v>
      </c>
      <c r="AR1287" s="142" t="s">
        <v>265</v>
      </c>
      <c r="AT1287" s="142" t="s">
        <v>165</v>
      </c>
      <c r="AU1287" s="142" t="s">
        <v>81</v>
      </c>
      <c r="AY1287" s="17" t="s">
        <v>163</v>
      </c>
      <c r="BE1287" s="143">
        <f>IF(N1287="základní",J1287,0)</f>
        <v>0</v>
      </c>
      <c r="BF1287" s="143">
        <f>IF(N1287="snížená",J1287,0)</f>
        <v>0</v>
      </c>
      <c r="BG1287" s="143">
        <f>IF(N1287="zákl. přenesená",J1287,0)</f>
        <v>0</v>
      </c>
      <c r="BH1287" s="143">
        <f>IF(N1287="sníž. přenesená",J1287,0)</f>
        <v>0</v>
      </c>
      <c r="BI1287" s="143">
        <f>IF(N1287="nulová",J1287,0)</f>
        <v>0</v>
      </c>
      <c r="BJ1287" s="17" t="s">
        <v>79</v>
      </c>
      <c r="BK1287" s="143">
        <f>ROUND(I1287*H1287,2)</f>
        <v>0</v>
      </c>
      <c r="BL1287" s="17" t="s">
        <v>265</v>
      </c>
      <c r="BM1287" s="142" t="s">
        <v>2090</v>
      </c>
    </row>
    <row r="1288" spans="2:65" s="1" customFormat="1" ht="11.25">
      <c r="B1288" s="32"/>
      <c r="D1288" s="144" t="s">
        <v>172</v>
      </c>
      <c r="F1288" s="145" t="s">
        <v>2091</v>
      </c>
      <c r="I1288" s="146"/>
      <c r="L1288" s="32"/>
      <c r="M1288" s="147"/>
      <c r="T1288" s="53"/>
      <c r="AT1288" s="17" t="s">
        <v>172</v>
      </c>
      <c r="AU1288" s="17" t="s">
        <v>81</v>
      </c>
    </row>
    <row r="1289" spans="2:65" s="1" customFormat="1" ht="58.5">
      <c r="B1289" s="32"/>
      <c r="D1289" s="148" t="s">
        <v>174</v>
      </c>
      <c r="F1289" s="149" t="s">
        <v>2092</v>
      </c>
      <c r="I1289" s="146"/>
      <c r="L1289" s="32"/>
      <c r="M1289" s="147"/>
      <c r="T1289" s="53"/>
      <c r="AT1289" s="17" t="s">
        <v>174</v>
      </c>
      <c r="AU1289" s="17" t="s">
        <v>81</v>
      </c>
    </row>
    <row r="1290" spans="2:65" s="12" customFormat="1" ht="22.5">
      <c r="B1290" s="150"/>
      <c r="D1290" s="148" t="s">
        <v>188</v>
      </c>
      <c r="E1290" s="151" t="s">
        <v>19</v>
      </c>
      <c r="F1290" s="152" t="s">
        <v>2093</v>
      </c>
      <c r="H1290" s="153">
        <v>132.91</v>
      </c>
      <c r="I1290" s="154"/>
      <c r="L1290" s="150"/>
      <c r="M1290" s="155"/>
      <c r="T1290" s="156"/>
      <c r="AT1290" s="151" t="s">
        <v>188</v>
      </c>
      <c r="AU1290" s="151" t="s">
        <v>81</v>
      </c>
      <c r="AV1290" s="12" t="s">
        <v>81</v>
      </c>
      <c r="AW1290" s="12" t="s">
        <v>34</v>
      </c>
      <c r="AX1290" s="12" t="s">
        <v>72</v>
      </c>
      <c r="AY1290" s="151" t="s">
        <v>163</v>
      </c>
    </row>
    <row r="1291" spans="2:65" s="12" customFormat="1" ht="11.25">
      <c r="B1291" s="150"/>
      <c r="D1291" s="148" t="s">
        <v>188</v>
      </c>
      <c r="E1291" s="151" t="s">
        <v>19</v>
      </c>
      <c r="F1291" s="152" t="s">
        <v>2094</v>
      </c>
      <c r="H1291" s="153">
        <v>92.38</v>
      </c>
      <c r="I1291" s="154"/>
      <c r="L1291" s="150"/>
      <c r="M1291" s="155"/>
      <c r="T1291" s="156"/>
      <c r="AT1291" s="151" t="s">
        <v>188</v>
      </c>
      <c r="AU1291" s="151" t="s">
        <v>81</v>
      </c>
      <c r="AV1291" s="12" t="s">
        <v>81</v>
      </c>
      <c r="AW1291" s="12" t="s">
        <v>34</v>
      </c>
      <c r="AX1291" s="12" t="s">
        <v>72</v>
      </c>
      <c r="AY1291" s="151" t="s">
        <v>163</v>
      </c>
    </row>
    <row r="1292" spans="2:65" s="13" customFormat="1" ht="11.25">
      <c r="B1292" s="157"/>
      <c r="D1292" s="148" t="s">
        <v>188</v>
      </c>
      <c r="E1292" s="158" t="s">
        <v>19</v>
      </c>
      <c r="F1292" s="159" t="s">
        <v>244</v>
      </c>
      <c r="H1292" s="160">
        <v>225.29</v>
      </c>
      <c r="I1292" s="161"/>
      <c r="L1292" s="157"/>
      <c r="M1292" s="162"/>
      <c r="T1292" s="163"/>
      <c r="AT1292" s="158" t="s">
        <v>188</v>
      </c>
      <c r="AU1292" s="158" t="s">
        <v>81</v>
      </c>
      <c r="AV1292" s="13" t="s">
        <v>170</v>
      </c>
      <c r="AW1292" s="13" t="s">
        <v>34</v>
      </c>
      <c r="AX1292" s="13" t="s">
        <v>79</v>
      </c>
      <c r="AY1292" s="158" t="s">
        <v>163</v>
      </c>
    </row>
    <row r="1293" spans="2:65" s="1" customFormat="1" ht="44.25" customHeight="1">
      <c r="B1293" s="32"/>
      <c r="C1293" s="131" t="s">
        <v>2095</v>
      </c>
      <c r="D1293" s="131" t="s">
        <v>165</v>
      </c>
      <c r="E1293" s="132" t="s">
        <v>2096</v>
      </c>
      <c r="F1293" s="133" t="s">
        <v>2097</v>
      </c>
      <c r="G1293" s="134" t="s">
        <v>260</v>
      </c>
      <c r="H1293" s="135">
        <v>3065.4</v>
      </c>
      <c r="I1293" s="136"/>
      <c r="J1293" s="137">
        <f>ROUND(I1293*H1293,2)</f>
        <v>0</v>
      </c>
      <c r="K1293" s="133" t="s">
        <v>169</v>
      </c>
      <c r="L1293" s="32"/>
      <c r="M1293" s="138" t="s">
        <v>19</v>
      </c>
      <c r="N1293" s="139" t="s">
        <v>43</v>
      </c>
      <c r="P1293" s="140">
        <f>O1293*H1293</f>
        <v>0</v>
      </c>
      <c r="Q1293" s="140">
        <v>0</v>
      </c>
      <c r="R1293" s="140">
        <f>Q1293*H1293</f>
        <v>0</v>
      </c>
      <c r="S1293" s="140">
        <v>0</v>
      </c>
      <c r="T1293" s="141">
        <f>S1293*H1293</f>
        <v>0</v>
      </c>
      <c r="AR1293" s="142" t="s">
        <v>265</v>
      </c>
      <c r="AT1293" s="142" t="s">
        <v>165</v>
      </c>
      <c r="AU1293" s="142" t="s">
        <v>81</v>
      </c>
      <c r="AY1293" s="17" t="s">
        <v>163</v>
      </c>
      <c r="BE1293" s="143">
        <f>IF(N1293="základní",J1293,0)</f>
        <v>0</v>
      </c>
      <c r="BF1293" s="143">
        <f>IF(N1293="snížená",J1293,0)</f>
        <v>0</v>
      </c>
      <c r="BG1293" s="143">
        <f>IF(N1293="zákl. přenesená",J1293,0)</f>
        <v>0</v>
      </c>
      <c r="BH1293" s="143">
        <f>IF(N1293="sníž. přenesená",J1293,0)</f>
        <v>0</v>
      </c>
      <c r="BI1293" s="143">
        <f>IF(N1293="nulová",J1293,0)</f>
        <v>0</v>
      </c>
      <c r="BJ1293" s="17" t="s">
        <v>79</v>
      </c>
      <c r="BK1293" s="143">
        <f>ROUND(I1293*H1293,2)</f>
        <v>0</v>
      </c>
      <c r="BL1293" s="17" t="s">
        <v>265</v>
      </c>
      <c r="BM1293" s="142" t="s">
        <v>2098</v>
      </c>
    </row>
    <row r="1294" spans="2:65" s="1" customFormat="1" ht="11.25">
      <c r="B1294" s="32"/>
      <c r="D1294" s="144" t="s">
        <v>172</v>
      </c>
      <c r="F1294" s="145" t="s">
        <v>2099</v>
      </c>
      <c r="I1294" s="146"/>
      <c r="L1294" s="32"/>
      <c r="M1294" s="147"/>
      <c r="T1294" s="53"/>
      <c r="AT1294" s="17" t="s">
        <v>172</v>
      </c>
      <c r="AU1294" s="17" t="s">
        <v>81</v>
      </c>
    </row>
    <row r="1295" spans="2:65" s="1" customFormat="1" ht="58.5">
      <c r="B1295" s="32"/>
      <c r="D1295" s="148" t="s">
        <v>174</v>
      </c>
      <c r="F1295" s="149" t="s">
        <v>2092</v>
      </c>
      <c r="I1295" s="146"/>
      <c r="L1295" s="32"/>
      <c r="M1295" s="147"/>
      <c r="T1295" s="53"/>
      <c r="AT1295" s="17" t="s">
        <v>174</v>
      </c>
      <c r="AU1295" s="17" t="s">
        <v>81</v>
      </c>
    </row>
    <row r="1296" spans="2:65" s="12" customFormat="1" ht="11.25">
      <c r="B1296" s="150"/>
      <c r="D1296" s="148" t="s">
        <v>188</v>
      </c>
      <c r="E1296" s="151" t="s">
        <v>19</v>
      </c>
      <c r="F1296" s="152" t="s">
        <v>2100</v>
      </c>
      <c r="H1296" s="153">
        <v>3065.4</v>
      </c>
      <c r="I1296" s="154"/>
      <c r="L1296" s="150"/>
      <c r="M1296" s="155"/>
      <c r="T1296" s="156"/>
      <c r="AT1296" s="151" t="s">
        <v>188</v>
      </c>
      <c r="AU1296" s="151" t="s">
        <v>81</v>
      </c>
      <c r="AV1296" s="12" t="s">
        <v>81</v>
      </c>
      <c r="AW1296" s="12" t="s">
        <v>34</v>
      </c>
      <c r="AX1296" s="12" t="s">
        <v>79</v>
      </c>
      <c r="AY1296" s="151" t="s">
        <v>163</v>
      </c>
    </row>
    <row r="1297" spans="2:65" s="1" customFormat="1" ht="21.75" customHeight="1">
      <c r="B1297" s="32"/>
      <c r="C1297" s="164" t="s">
        <v>2101</v>
      </c>
      <c r="D1297" s="164" t="s">
        <v>271</v>
      </c>
      <c r="E1297" s="165" t="s">
        <v>2102</v>
      </c>
      <c r="F1297" s="166" t="s">
        <v>2103</v>
      </c>
      <c r="G1297" s="167" t="s">
        <v>260</v>
      </c>
      <c r="H1297" s="168">
        <v>3065.4</v>
      </c>
      <c r="I1297" s="169"/>
      <c r="J1297" s="170">
        <f>ROUND(I1297*H1297,2)</f>
        <v>0</v>
      </c>
      <c r="K1297" s="166" t="s">
        <v>169</v>
      </c>
      <c r="L1297" s="171"/>
      <c r="M1297" s="172" t="s">
        <v>19</v>
      </c>
      <c r="N1297" s="173" t="s">
        <v>43</v>
      </c>
      <c r="P1297" s="140">
        <f>O1297*H1297</f>
        <v>0</v>
      </c>
      <c r="Q1297" s="140">
        <v>1.4200000000000001E-2</v>
      </c>
      <c r="R1297" s="140">
        <f>Q1297*H1297</f>
        <v>43.528680000000001</v>
      </c>
      <c r="S1297" s="140">
        <v>0</v>
      </c>
      <c r="T1297" s="141">
        <f>S1297*H1297</f>
        <v>0</v>
      </c>
      <c r="AR1297" s="142" t="s">
        <v>363</v>
      </c>
      <c r="AT1297" s="142" t="s">
        <v>271</v>
      </c>
      <c r="AU1297" s="142" t="s">
        <v>81</v>
      </c>
      <c r="AY1297" s="17" t="s">
        <v>163</v>
      </c>
      <c r="BE1297" s="143">
        <f>IF(N1297="základní",J1297,0)</f>
        <v>0</v>
      </c>
      <c r="BF1297" s="143">
        <f>IF(N1297="snížená",J1297,0)</f>
        <v>0</v>
      </c>
      <c r="BG1297" s="143">
        <f>IF(N1297="zákl. přenesená",J1297,0)</f>
        <v>0</v>
      </c>
      <c r="BH1297" s="143">
        <f>IF(N1297="sníž. přenesená",J1297,0)</f>
        <v>0</v>
      </c>
      <c r="BI1297" s="143">
        <f>IF(N1297="nulová",J1297,0)</f>
        <v>0</v>
      </c>
      <c r="BJ1297" s="17" t="s">
        <v>79</v>
      </c>
      <c r="BK1297" s="143">
        <f>ROUND(I1297*H1297,2)</f>
        <v>0</v>
      </c>
      <c r="BL1297" s="17" t="s">
        <v>265</v>
      </c>
      <c r="BM1297" s="142" t="s">
        <v>2104</v>
      </c>
    </row>
    <row r="1298" spans="2:65" s="1" customFormat="1" ht="37.9" customHeight="1">
      <c r="B1298" s="32"/>
      <c r="C1298" s="131" t="s">
        <v>2105</v>
      </c>
      <c r="D1298" s="131" t="s">
        <v>165</v>
      </c>
      <c r="E1298" s="132" t="s">
        <v>2106</v>
      </c>
      <c r="F1298" s="133" t="s">
        <v>2107</v>
      </c>
      <c r="G1298" s="134" t="s">
        <v>260</v>
      </c>
      <c r="H1298" s="135">
        <v>1379.76</v>
      </c>
      <c r="I1298" s="136"/>
      <c r="J1298" s="137">
        <f>ROUND(I1298*H1298,2)</f>
        <v>0</v>
      </c>
      <c r="K1298" s="133" t="s">
        <v>169</v>
      </c>
      <c r="L1298" s="32"/>
      <c r="M1298" s="138" t="s">
        <v>19</v>
      </c>
      <c r="N1298" s="139" t="s">
        <v>43</v>
      </c>
      <c r="P1298" s="140">
        <f>O1298*H1298</f>
        <v>0</v>
      </c>
      <c r="Q1298" s="140">
        <v>1.567E-2</v>
      </c>
      <c r="R1298" s="140">
        <f>Q1298*H1298</f>
        <v>21.620839199999999</v>
      </c>
      <c r="S1298" s="140">
        <v>0</v>
      </c>
      <c r="T1298" s="141">
        <f>S1298*H1298</f>
        <v>0</v>
      </c>
      <c r="AR1298" s="142" t="s">
        <v>265</v>
      </c>
      <c r="AT1298" s="142" t="s">
        <v>165</v>
      </c>
      <c r="AU1298" s="142" t="s">
        <v>81</v>
      </c>
      <c r="AY1298" s="17" t="s">
        <v>163</v>
      </c>
      <c r="BE1298" s="143">
        <f>IF(N1298="základní",J1298,0)</f>
        <v>0</v>
      </c>
      <c r="BF1298" s="143">
        <f>IF(N1298="snížená",J1298,0)</f>
        <v>0</v>
      </c>
      <c r="BG1298" s="143">
        <f>IF(N1298="zákl. přenesená",J1298,0)</f>
        <v>0</v>
      </c>
      <c r="BH1298" s="143">
        <f>IF(N1298="sníž. přenesená",J1298,0)</f>
        <v>0</v>
      </c>
      <c r="BI1298" s="143">
        <f>IF(N1298="nulová",J1298,0)</f>
        <v>0</v>
      </c>
      <c r="BJ1298" s="17" t="s">
        <v>79</v>
      </c>
      <c r="BK1298" s="143">
        <f>ROUND(I1298*H1298,2)</f>
        <v>0</v>
      </c>
      <c r="BL1298" s="17" t="s">
        <v>265</v>
      </c>
      <c r="BM1298" s="142" t="s">
        <v>2108</v>
      </c>
    </row>
    <row r="1299" spans="2:65" s="1" customFormat="1" ht="11.25">
      <c r="B1299" s="32"/>
      <c r="D1299" s="144" t="s">
        <v>172</v>
      </c>
      <c r="F1299" s="145" t="s">
        <v>2109</v>
      </c>
      <c r="I1299" s="146"/>
      <c r="L1299" s="32"/>
      <c r="M1299" s="147"/>
      <c r="T1299" s="53"/>
      <c r="AT1299" s="17" t="s">
        <v>172</v>
      </c>
      <c r="AU1299" s="17" t="s">
        <v>81</v>
      </c>
    </row>
    <row r="1300" spans="2:65" s="1" customFormat="1" ht="58.5">
      <c r="B1300" s="32"/>
      <c r="D1300" s="148" t="s">
        <v>174</v>
      </c>
      <c r="F1300" s="149" t="s">
        <v>2110</v>
      </c>
      <c r="I1300" s="146"/>
      <c r="L1300" s="32"/>
      <c r="M1300" s="147"/>
      <c r="T1300" s="53"/>
      <c r="AT1300" s="17" t="s">
        <v>174</v>
      </c>
      <c r="AU1300" s="17" t="s">
        <v>81</v>
      </c>
    </row>
    <row r="1301" spans="2:65" s="12" customFormat="1" ht="11.25">
      <c r="B1301" s="150"/>
      <c r="D1301" s="148" t="s">
        <v>188</v>
      </c>
      <c r="E1301" s="151" t="s">
        <v>19</v>
      </c>
      <c r="F1301" s="152" t="s">
        <v>855</v>
      </c>
      <c r="H1301" s="153">
        <v>1379.76</v>
      </c>
      <c r="I1301" s="154"/>
      <c r="L1301" s="150"/>
      <c r="M1301" s="155"/>
      <c r="T1301" s="156"/>
      <c r="AT1301" s="151" t="s">
        <v>188</v>
      </c>
      <c r="AU1301" s="151" t="s">
        <v>81</v>
      </c>
      <c r="AV1301" s="12" t="s">
        <v>81</v>
      </c>
      <c r="AW1301" s="12" t="s">
        <v>34</v>
      </c>
      <c r="AX1301" s="12" t="s">
        <v>79</v>
      </c>
      <c r="AY1301" s="151" t="s">
        <v>163</v>
      </c>
    </row>
    <row r="1302" spans="2:65" s="1" customFormat="1" ht="24.2" customHeight="1">
      <c r="B1302" s="32"/>
      <c r="C1302" s="131" t="s">
        <v>2111</v>
      </c>
      <c r="D1302" s="131" t="s">
        <v>165</v>
      </c>
      <c r="E1302" s="132" t="s">
        <v>2112</v>
      </c>
      <c r="F1302" s="133" t="s">
        <v>2113</v>
      </c>
      <c r="G1302" s="134" t="s">
        <v>254</v>
      </c>
      <c r="H1302" s="135">
        <v>7838.6009999999997</v>
      </c>
      <c r="I1302" s="136"/>
      <c r="J1302" s="137">
        <f>ROUND(I1302*H1302,2)</f>
        <v>0</v>
      </c>
      <c r="K1302" s="133" t="s">
        <v>169</v>
      </c>
      <c r="L1302" s="32"/>
      <c r="M1302" s="138" t="s">
        <v>19</v>
      </c>
      <c r="N1302" s="139" t="s">
        <v>43</v>
      </c>
      <c r="P1302" s="140">
        <f>O1302*H1302</f>
        <v>0</v>
      </c>
      <c r="Q1302" s="140">
        <v>1.0000000000000001E-5</v>
      </c>
      <c r="R1302" s="140">
        <f>Q1302*H1302</f>
        <v>7.8386010000000006E-2</v>
      </c>
      <c r="S1302" s="140">
        <v>0</v>
      </c>
      <c r="T1302" s="141">
        <f>S1302*H1302</f>
        <v>0</v>
      </c>
      <c r="AR1302" s="142" t="s">
        <v>265</v>
      </c>
      <c r="AT1302" s="142" t="s">
        <v>165</v>
      </c>
      <c r="AU1302" s="142" t="s">
        <v>81</v>
      </c>
      <c r="AY1302" s="17" t="s">
        <v>163</v>
      </c>
      <c r="BE1302" s="143">
        <f>IF(N1302="základní",J1302,0)</f>
        <v>0</v>
      </c>
      <c r="BF1302" s="143">
        <f>IF(N1302="snížená",J1302,0)</f>
        <v>0</v>
      </c>
      <c r="BG1302" s="143">
        <f>IF(N1302="zákl. přenesená",J1302,0)</f>
        <v>0</v>
      </c>
      <c r="BH1302" s="143">
        <f>IF(N1302="sníž. přenesená",J1302,0)</f>
        <v>0</v>
      </c>
      <c r="BI1302" s="143">
        <f>IF(N1302="nulová",J1302,0)</f>
        <v>0</v>
      </c>
      <c r="BJ1302" s="17" t="s">
        <v>79</v>
      </c>
      <c r="BK1302" s="143">
        <f>ROUND(I1302*H1302,2)</f>
        <v>0</v>
      </c>
      <c r="BL1302" s="17" t="s">
        <v>265</v>
      </c>
      <c r="BM1302" s="142" t="s">
        <v>2114</v>
      </c>
    </row>
    <row r="1303" spans="2:65" s="1" customFormat="1" ht="11.25">
      <c r="B1303" s="32"/>
      <c r="D1303" s="144" t="s">
        <v>172</v>
      </c>
      <c r="F1303" s="145" t="s">
        <v>2115</v>
      </c>
      <c r="I1303" s="146"/>
      <c r="L1303" s="32"/>
      <c r="M1303" s="147"/>
      <c r="T1303" s="53"/>
      <c r="AT1303" s="17" t="s">
        <v>172</v>
      </c>
      <c r="AU1303" s="17" t="s">
        <v>81</v>
      </c>
    </row>
    <row r="1304" spans="2:65" s="1" customFormat="1" ht="58.5">
      <c r="B1304" s="32"/>
      <c r="D1304" s="148" t="s">
        <v>174</v>
      </c>
      <c r="F1304" s="149" t="s">
        <v>2110</v>
      </c>
      <c r="I1304" s="146"/>
      <c r="L1304" s="32"/>
      <c r="M1304" s="147"/>
      <c r="T1304" s="53"/>
      <c r="AT1304" s="17" t="s">
        <v>174</v>
      </c>
      <c r="AU1304" s="17" t="s">
        <v>81</v>
      </c>
    </row>
    <row r="1305" spans="2:65" s="12" customFormat="1" ht="11.25">
      <c r="B1305" s="150"/>
      <c r="D1305" s="148" t="s">
        <v>188</v>
      </c>
      <c r="E1305" s="151" t="s">
        <v>19</v>
      </c>
      <c r="F1305" s="152" t="s">
        <v>2116</v>
      </c>
      <c r="H1305" s="153">
        <v>7838.6009999999997</v>
      </c>
      <c r="I1305" s="154"/>
      <c r="L1305" s="150"/>
      <c r="M1305" s="155"/>
      <c r="T1305" s="156"/>
      <c r="AT1305" s="151" t="s">
        <v>188</v>
      </c>
      <c r="AU1305" s="151" t="s">
        <v>81</v>
      </c>
      <c r="AV1305" s="12" t="s">
        <v>81</v>
      </c>
      <c r="AW1305" s="12" t="s">
        <v>34</v>
      </c>
      <c r="AX1305" s="12" t="s">
        <v>79</v>
      </c>
      <c r="AY1305" s="151" t="s">
        <v>163</v>
      </c>
    </row>
    <row r="1306" spans="2:65" s="1" customFormat="1" ht="24.2" customHeight="1">
      <c r="B1306" s="32"/>
      <c r="C1306" s="164" t="s">
        <v>2117</v>
      </c>
      <c r="D1306" s="164" t="s">
        <v>271</v>
      </c>
      <c r="E1306" s="165" t="s">
        <v>2118</v>
      </c>
      <c r="F1306" s="166" t="s">
        <v>2119</v>
      </c>
      <c r="G1306" s="167" t="s">
        <v>260</v>
      </c>
      <c r="H1306" s="168">
        <v>210.95</v>
      </c>
      <c r="I1306" s="169"/>
      <c r="J1306" s="170">
        <f>ROUND(I1306*H1306,2)</f>
        <v>0</v>
      </c>
      <c r="K1306" s="166" t="s">
        <v>169</v>
      </c>
      <c r="L1306" s="171"/>
      <c r="M1306" s="172" t="s">
        <v>19</v>
      </c>
      <c r="N1306" s="173" t="s">
        <v>43</v>
      </c>
      <c r="P1306" s="140">
        <f>O1306*H1306</f>
        <v>0</v>
      </c>
      <c r="Q1306" s="140">
        <v>1.49E-2</v>
      </c>
      <c r="R1306" s="140">
        <f>Q1306*H1306</f>
        <v>3.1431549999999997</v>
      </c>
      <c r="S1306" s="140">
        <v>0</v>
      </c>
      <c r="T1306" s="141">
        <f>S1306*H1306</f>
        <v>0</v>
      </c>
      <c r="AR1306" s="142" t="s">
        <v>363</v>
      </c>
      <c r="AT1306" s="142" t="s">
        <v>271</v>
      </c>
      <c r="AU1306" s="142" t="s">
        <v>81</v>
      </c>
      <c r="AY1306" s="17" t="s">
        <v>163</v>
      </c>
      <c r="BE1306" s="143">
        <f>IF(N1306="základní",J1306,0)</f>
        <v>0</v>
      </c>
      <c r="BF1306" s="143">
        <f>IF(N1306="snížená",J1306,0)</f>
        <v>0</v>
      </c>
      <c r="BG1306" s="143">
        <f>IF(N1306="zákl. přenesená",J1306,0)</f>
        <v>0</v>
      </c>
      <c r="BH1306" s="143">
        <f>IF(N1306="sníž. přenesená",J1306,0)</f>
        <v>0</v>
      </c>
      <c r="BI1306" s="143">
        <f>IF(N1306="nulová",J1306,0)</f>
        <v>0</v>
      </c>
      <c r="BJ1306" s="17" t="s">
        <v>79</v>
      </c>
      <c r="BK1306" s="143">
        <f>ROUND(I1306*H1306,2)</f>
        <v>0</v>
      </c>
      <c r="BL1306" s="17" t="s">
        <v>265</v>
      </c>
      <c r="BM1306" s="142" t="s">
        <v>2120</v>
      </c>
    </row>
    <row r="1307" spans="2:65" s="1" customFormat="1" ht="24.2" customHeight="1">
      <c r="B1307" s="32"/>
      <c r="C1307" s="164" t="s">
        <v>2121</v>
      </c>
      <c r="D1307" s="164" t="s">
        <v>271</v>
      </c>
      <c r="E1307" s="165" t="s">
        <v>2122</v>
      </c>
      <c r="F1307" s="166" t="s">
        <v>2123</v>
      </c>
      <c r="G1307" s="167" t="s">
        <v>260</v>
      </c>
      <c r="H1307" s="168">
        <v>506.28</v>
      </c>
      <c r="I1307" s="169"/>
      <c r="J1307" s="170">
        <f>ROUND(I1307*H1307,2)</f>
        <v>0</v>
      </c>
      <c r="K1307" s="166" t="s">
        <v>169</v>
      </c>
      <c r="L1307" s="171"/>
      <c r="M1307" s="172" t="s">
        <v>19</v>
      </c>
      <c r="N1307" s="173" t="s">
        <v>43</v>
      </c>
      <c r="P1307" s="140">
        <f>O1307*H1307</f>
        <v>0</v>
      </c>
      <c r="Q1307" s="140">
        <v>1.3100000000000001E-2</v>
      </c>
      <c r="R1307" s="140">
        <f>Q1307*H1307</f>
        <v>6.6322679999999998</v>
      </c>
      <c r="S1307" s="140">
        <v>0</v>
      </c>
      <c r="T1307" s="141">
        <f>S1307*H1307</f>
        <v>0</v>
      </c>
      <c r="AR1307" s="142" t="s">
        <v>363</v>
      </c>
      <c r="AT1307" s="142" t="s">
        <v>271</v>
      </c>
      <c r="AU1307" s="142" t="s">
        <v>81</v>
      </c>
      <c r="AY1307" s="17" t="s">
        <v>163</v>
      </c>
      <c r="BE1307" s="143">
        <f>IF(N1307="základní",J1307,0)</f>
        <v>0</v>
      </c>
      <c r="BF1307" s="143">
        <f>IF(N1307="snížená",J1307,0)</f>
        <v>0</v>
      </c>
      <c r="BG1307" s="143">
        <f>IF(N1307="zákl. přenesená",J1307,0)</f>
        <v>0</v>
      </c>
      <c r="BH1307" s="143">
        <f>IF(N1307="sníž. přenesená",J1307,0)</f>
        <v>0</v>
      </c>
      <c r="BI1307" s="143">
        <f>IF(N1307="nulová",J1307,0)</f>
        <v>0</v>
      </c>
      <c r="BJ1307" s="17" t="s">
        <v>79</v>
      </c>
      <c r="BK1307" s="143">
        <f>ROUND(I1307*H1307,2)</f>
        <v>0</v>
      </c>
      <c r="BL1307" s="17" t="s">
        <v>265</v>
      </c>
      <c r="BM1307" s="142" t="s">
        <v>2124</v>
      </c>
    </row>
    <row r="1308" spans="2:65" s="1" customFormat="1" ht="19.5">
      <c r="B1308" s="32"/>
      <c r="D1308" s="148" t="s">
        <v>276</v>
      </c>
      <c r="F1308" s="149" t="s">
        <v>2125</v>
      </c>
      <c r="I1308" s="146"/>
      <c r="L1308" s="32"/>
      <c r="M1308" s="147"/>
      <c r="T1308" s="53"/>
      <c r="AT1308" s="17" t="s">
        <v>276</v>
      </c>
      <c r="AU1308" s="17" t="s">
        <v>81</v>
      </c>
    </row>
    <row r="1309" spans="2:65" s="1" customFormat="1" ht="24.2" customHeight="1">
      <c r="B1309" s="32"/>
      <c r="C1309" s="131" t="s">
        <v>2126</v>
      </c>
      <c r="D1309" s="131" t="s">
        <v>165</v>
      </c>
      <c r="E1309" s="132" t="s">
        <v>2127</v>
      </c>
      <c r="F1309" s="133" t="s">
        <v>2128</v>
      </c>
      <c r="G1309" s="134" t="s">
        <v>260</v>
      </c>
      <c r="H1309" s="135">
        <v>152.77000000000001</v>
      </c>
      <c r="I1309" s="136"/>
      <c r="J1309" s="137">
        <f>ROUND(I1309*H1309,2)</f>
        <v>0</v>
      </c>
      <c r="K1309" s="133" t="s">
        <v>169</v>
      </c>
      <c r="L1309" s="32"/>
      <c r="M1309" s="138" t="s">
        <v>19</v>
      </c>
      <c r="N1309" s="139" t="s">
        <v>43</v>
      </c>
      <c r="P1309" s="140">
        <f>O1309*H1309</f>
        <v>0</v>
      </c>
      <c r="Q1309" s="140">
        <v>0</v>
      </c>
      <c r="R1309" s="140">
        <f>Q1309*H1309</f>
        <v>0</v>
      </c>
      <c r="S1309" s="140">
        <v>0</v>
      </c>
      <c r="T1309" s="141">
        <f>S1309*H1309</f>
        <v>0</v>
      </c>
      <c r="AR1309" s="142" t="s">
        <v>265</v>
      </c>
      <c r="AT1309" s="142" t="s">
        <v>165</v>
      </c>
      <c r="AU1309" s="142" t="s">
        <v>81</v>
      </c>
      <c r="AY1309" s="17" t="s">
        <v>163</v>
      </c>
      <c r="BE1309" s="143">
        <f>IF(N1309="základní",J1309,0)</f>
        <v>0</v>
      </c>
      <c r="BF1309" s="143">
        <f>IF(N1309="snížená",J1309,0)</f>
        <v>0</v>
      </c>
      <c r="BG1309" s="143">
        <f>IF(N1309="zákl. přenesená",J1309,0)</f>
        <v>0</v>
      </c>
      <c r="BH1309" s="143">
        <f>IF(N1309="sníž. přenesená",J1309,0)</f>
        <v>0</v>
      </c>
      <c r="BI1309" s="143">
        <f>IF(N1309="nulová",J1309,0)</f>
        <v>0</v>
      </c>
      <c r="BJ1309" s="17" t="s">
        <v>79</v>
      </c>
      <c r="BK1309" s="143">
        <f>ROUND(I1309*H1309,2)</f>
        <v>0</v>
      </c>
      <c r="BL1309" s="17" t="s">
        <v>265</v>
      </c>
      <c r="BM1309" s="142" t="s">
        <v>2129</v>
      </c>
    </row>
    <row r="1310" spans="2:65" s="1" customFormat="1" ht="11.25">
      <c r="B1310" s="32"/>
      <c r="D1310" s="144" t="s">
        <v>172</v>
      </c>
      <c r="F1310" s="145" t="s">
        <v>2130</v>
      </c>
      <c r="I1310" s="146"/>
      <c r="L1310" s="32"/>
      <c r="M1310" s="147"/>
      <c r="T1310" s="53"/>
      <c r="AT1310" s="17" t="s">
        <v>172</v>
      </c>
      <c r="AU1310" s="17" t="s">
        <v>81</v>
      </c>
    </row>
    <row r="1311" spans="2:65" s="1" customFormat="1" ht="87.75">
      <c r="B1311" s="32"/>
      <c r="D1311" s="148" t="s">
        <v>174</v>
      </c>
      <c r="F1311" s="149" t="s">
        <v>2131</v>
      </c>
      <c r="I1311" s="146"/>
      <c r="L1311" s="32"/>
      <c r="M1311" s="147"/>
      <c r="T1311" s="53"/>
      <c r="AT1311" s="17" t="s">
        <v>174</v>
      </c>
      <c r="AU1311" s="17" t="s">
        <v>81</v>
      </c>
    </row>
    <row r="1312" spans="2:65" s="1" customFormat="1" ht="16.5" customHeight="1">
      <c r="B1312" s="32"/>
      <c r="C1312" s="164" t="s">
        <v>2132</v>
      </c>
      <c r="D1312" s="164" t="s">
        <v>271</v>
      </c>
      <c r="E1312" s="165" t="s">
        <v>2133</v>
      </c>
      <c r="F1312" s="166" t="s">
        <v>2134</v>
      </c>
      <c r="G1312" s="167" t="s">
        <v>254</v>
      </c>
      <c r="H1312" s="168">
        <v>244.43199999999999</v>
      </c>
      <c r="I1312" s="169"/>
      <c r="J1312" s="170">
        <f>ROUND(I1312*H1312,2)</f>
        <v>0</v>
      </c>
      <c r="K1312" s="166" t="s">
        <v>192</v>
      </c>
      <c r="L1312" s="171"/>
      <c r="M1312" s="172" t="s">
        <v>19</v>
      </c>
      <c r="N1312" s="173" t="s">
        <v>43</v>
      </c>
      <c r="P1312" s="140">
        <f>O1312*H1312</f>
        <v>0</v>
      </c>
      <c r="Q1312" s="140">
        <v>3.15E-3</v>
      </c>
      <c r="R1312" s="140">
        <f>Q1312*H1312</f>
        <v>0.7699608</v>
      </c>
      <c r="S1312" s="140">
        <v>0</v>
      </c>
      <c r="T1312" s="141">
        <f>S1312*H1312</f>
        <v>0</v>
      </c>
      <c r="AR1312" s="142" t="s">
        <v>363</v>
      </c>
      <c r="AT1312" s="142" t="s">
        <v>271</v>
      </c>
      <c r="AU1312" s="142" t="s">
        <v>81</v>
      </c>
      <c r="AY1312" s="17" t="s">
        <v>163</v>
      </c>
      <c r="BE1312" s="143">
        <f>IF(N1312="základní",J1312,0)</f>
        <v>0</v>
      </c>
      <c r="BF1312" s="143">
        <f>IF(N1312="snížená",J1312,0)</f>
        <v>0</v>
      </c>
      <c r="BG1312" s="143">
        <f>IF(N1312="zákl. přenesená",J1312,0)</f>
        <v>0</v>
      </c>
      <c r="BH1312" s="143">
        <f>IF(N1312="sníž. přenesená",J1312,0)</f>
        <v>0</v>
      </c>
      <c r="BI1312" s="143">
        <f>IF(N1312="nulová",J1312,0)</f>
        <v>0</v>
      </c>
      <c r="BJ1312" s="17" t="s">
        <v>79</v>
      </c>
      <c r="BK1312" s="143">
        <f>ROUND(I1312*H1312,2)</f>
        <v>0</v>
      </c>
      <c r="BL1312" s="17" t="s">
        <v>265</v>
      </c>
      <c r="BM1312" s="142" t="s">
        <v>2135</v>
      </c>
    </row>
    <row r="1313" spans="2:65" s="1" customFormat="1" ht="29.25">
      <c r="B1313" s="32"/>
      <c r="D1313" s="148" t="s">
        <v>276</v>
      </c>
      <c r="F1313" s="149" t="s">
        <v>2136</v>
      </c>
      <c r="I1313" s="146"/>
      <c r="L1313" s="32"/>
      <c r="M1313" s="147"/>
      <c r="T1313" s="53"/>
      <c r="AT1313" s="17" t="s">
        <v>276</v>
      </c>
      <c r="AU1313" s="17" t="s">
        <v>81</v>
      </c>
    </row>
    <row r="1314" spans="2:65" s="12" customFormat="1" ht="11.25">
      <c r="B1314" s="150"/>
      <c r="D1314" s="148" t="s">
        <v>188</v>
      </c>
      <c r="F1314" s="152" t="s">
        <v>2137</v>
      </c>
      <c r="H1314" s="153">
        <v>244.43199999999999</v>
      </c>
      <c r="I1314" s="154"/>
      <c r="L1314" s="150"/>
      <c r="M1314" s="155"/>
      <c r="T1314" s="156"/>
      <c r="AT1314" s="151" t="s">
        <v>188</v>
      </c>
      <c r="AU1314" s="151" t="s">
        <v>81</v>
      </c>
      <c r="AV1314" s="12" t="s">
        <v>81</v>
      </c>
      <c r="AW1314" s="12" t="s">
        <v>4</v>
      </c>
      <c r="AX1314" s="12" t="s">
        <v>79</v>
      </c>
      <c r="AY1314" s="151" t="s">
        <v>163</v>
      </c>
    </row>
    <row r="1315" spans="2:65" s="1" customFormat="1" ht="37.9" customHeight="1">
      <c r="B1315" s="32"/>
      <c r="C1315" s="131" t="s">
        <v>2138</v>
      </c>
      <c r="D1315" s="131" t="s">
        <v>165</v>
      </c>
      <c r="E1315" s="132" t="s">
        <v>2139</v>
      </c>
      <c r="F1315" s="133" t="s">
        <v>2140</v>
      </c>
      <c r="G1315" s="134" t="s">
        <v>254</v>
      </c>
      <c r="H1315" s="135">
        <v>689.01900000000001</v>
      </c>
      <c r="I1315" s="136"/>
      <c r="J1315" s="137">
        <f>ROUND(I1315*H1315,2)</f>
        <v>0</v>
      </c>
      <c r="K1315" s="133" t="s">
        <v>169</v>
      </c>
      <c r="L1315" s="32"/>
      <c r="M1315" s="138" t="s">
        <v>19</v>
      </c>
      <c r="N1315" s="139" t="s">
        <v>43</v>
      </c>
      <c r="P1315" s="140">
        <f>O1315*H1315</f>
        <v>0</v>
      </c>
      <c r="Q1315" s="140">
        <v>8.9999999999999998E-4</v>
      </c>
      <c r="R1315" s="140">
        <f>Q1315*H1315</f>
        <v>0.62011709999999998</v>
      </c>
      <c r="S1315" s="140">
        <v>0</v>
      </c>
      <c r="T1315" s="141">
        <f>S1315*H1315</f>
        <v>0</v>
      </c>
      <c r="AR1315" s="142" t="s">
        <v>265</v>
      </c>
      <c r="AT1315" s="142" t="s">
        <v>165</v>
      </c>
      <c r="AU1315" s="142" t="s">
        <v>81</v>
      </c>
      <c r="AY1315" s="17" t="s">
        <v>163</v>
      </c>
      <c r="BE1315" s="143">
        <f>IF(N1315="základní",J1315,0)</f>
        <v>0</v>
      </c>
      <c r="BF1315" s="143">
        <f>IF(N1315="snížená",J1315,0)</f>
        <v>0</v>
      </c>
      <c r="BG1315" s="143">
        <f>IF(N1315="zákl. přenesená",J1315,0)</f>
        <v>0</v>
      </c>
      <c r="BH1315" s="143">
        <f>IF(N1315="sníž. přenesená",J1315,0)</f>
        <v>0</v>
      </c>
      <c r="BI1315" s="143">
        <f>IF(N1315="nulová",J1315,0)</f>
        <v>0</v>
      </c>
      <c r="BJ1315" s="17" t="s">
        <v>79</v>
      </c>
      <c r="BK1315" s="143">
        <f>ROUND(I1315*H1315,2)</f>
        <v>0</v>
      </c>
      <c r="BL1315" s="17" t="s">
        <v>265</v>
      </c>
      <c r="BM1315" s="142" t="s">
        <v>2141</v>
      </c>
    </row>
    <row r="1316" spans="2:65" s="1" customFormat="1" ht="11.25">
      <c r="B1316" s="32"/>
      <c r="D1316" s="144" t="s">
        <v>172</v>
      </c>
      <c r="F1316" s="145" t="s">
        <v>2142</v>
      </c>
      <c r="I1316" s="146"/>
      <c r="L1316" s="32"/>
      <c r="M1316" s="147"/>
      <c r="T1316" s="53"/>
      <c r="AT1316" s="17" t="s">
        <v>172</v>
      </c>
      <c r="AU1316" s="17" t="s">
        <v>81</v>
      </c>
    </row>
    <row r="1317" spans="2:65" s="1" customFormat="1" ht="87.75">
      <c r="B1317" s="32"/>
      <c r="D1317" s="148" t="s">
        <v>174</v>
      </c>
      <c r="F1317" s="149" t="s">
        <v>2131</v>
      </c>
      <c r="I1317" s="146"/>
      <c r="L1317" s="32"/>
      <c r="M1317" s="147"/>
      <c r="T1317" s="53"/>
      <c r="AT1317" s="17" t="s">
        <v>174</v>
      </c>
      <c r="AU1317" s="17" t="s">
        <v>81</v>
      </c>
    </row>
    <row r="1318" spans="2:65" s="1" customFormat="1" ht="55.5" customHeight="1">
      <c r="B1318" s="32"/>
      <c r="C1318" s="131" t="s">
        <v>2143</v>
      </c>
      <c r="D1318" s="131" t="s">
        <v>165</v>
      </c>
      <c r="E1318" s="132" t="s">
        <v>2144</v>
      </c>
      <c r="F1318" s="133" t="s">
        <v>2145</v>
      </c>
      <c r="G1318" s="134" t="s">
        <v>260</v>
      </c>
      <c r="H1318" s="135">
        <v>152.77000000000001</v>
      </c>
      <c r="I1318" s="136"/>
      <c r="J1318" s="137">
        <f>ROUND(I1318*H1318,2)</f>
        <v>0</v>
      </c>
      <c r="K1318" s="133" t="s">
        <v>169</v>
      </c>
      <c r="L1318" s="32"/>
      <c r="M1318" s="138" t="s">
        <v>19</v>
      </c>
      <c r="N1318" s="139" t="s">
        <v>43</v>
      </c>
      <c r="P1318" s="140">
        <f>O1318*H1318</f>
        <v>0</v>
      </c>
      <c r="Q1318" s="140">
        <v>4.0000000000000003E-5</v>
      </c>
      <c r="R1318" s="140">
        <f>Q1318*H1318</f>
        <v>6.1108000000000013E-3</v>
      </c>
      <c r="S1318" s="140">
        <v>0</v>
      </c>
      <c r="T1318" s="141">
        <f>S1318*H1318</f>
        <v>0</v>
      </c>
      <c r="AR1318" s="142" t="s">
        <v>265</v>
      </c>
      <c r="AT1318" s="142" t="s">
        <v>165</v>
      </c>
      <c r="AU1318" s="142" t="s">
        <v>81</v>
      </c>
      <c r="AY1318" s="17" t="s">
        <v>163</v>
      </c>
      <c r="BE1318" s="143">
        <f>IF(N1318="základní",J1318,0)</f>
        <v>0</v>
      </c>
      <c r="BF1318" s="143">
        <f>IF(N1318="snížená",J1318,0)</f>
        <v>0</v>
      </c>
      <c r="BG1318" s="143">
        <f>IF(N1318="zákl. přenesená",J1318,0)</f>
        <v>0</v>
      </c>
      <c r="BH1318" s="143">
        <f>IF(N1318="sníž. přenesená",J1318,0)</f>
        <v>0</v>
      </c>
      <c r="BI1318" s="143">
        <f>IF(N1318="nulová",J1318,0)</f>
        <v>0</v>
      </c>
      <c r="BJ1318" s="17" t="s">
        <v>79</v>
      </c>
      <c r="BK1318" s="143">
        <f>ROUND(I1318*H1318,2)</f>
        <v>0</v>
      </c>
      <c r="BL1318" s="17" t="s">
        <v>265</v>
      </c>
      <c r="BM1318" s="142" t="s">
        <v>2146</v>
      </c>
    </row>
    <row r="1319" spans="2:65" s="1" customFormat="1" ht="11.25">
      <c r="B1319" s="32"/>
      <c r="D1319" s="144" t="s">
        <v>172</v>
      </c>
      <c r="F1319" s="145" t="s">
        <v>2147</v>
      </c>
      <c r="I1319" s="146"/>
      <c r="L1319" s="32"/>
      <c r="M1319" s="147"/>
      <c r="T1319" s="53"/>
      <c r="AT1319" s="17" t="s">
        <v>172</v>
      </c>
      <c r="AU1319" s="17" t="s">
        <v>81</v>
      </c>
    </row>
    <row r="1320" spans="2:65" s="1" customFormat="1" ht="87.75">
      <c r="B1320" s="32"/>
      <c r="D1320" s="148" t="s">
        <v>174</v>
      </c>
      <c r="F1320" s="149" t="s">
        <v>2131</v>
      </c>
      <c r="I1320" s="146"/>
      <c r="L1320" s="32"/>
      <c r="M1320" s="147"/>
      <c r="T1320" s="53"/>
      <c r="AT1320" s="17" t="s">
        <v>174</v>
      </c>
      <c r="AU1320" s="17" t="s">
        <v>81</v>
      </c>
    </row>
    <row r="1321" spans="2:65" s="1" customFormat="1" ht="16.5" customHeight="1">
      <c r="B1321" s="32"/>
      <c r="C1321" s="164" t="s">
        <v>2148</v>
      </c>
      <c r="D1321" s="164" t="s">
        <v>271</v>
      </c>
      <c r="E1321" s="165" t="s">
        <v>2149</v>
      </c>
      <c r="F1321" s="166" t="s">
        <v>2150</v>
      </c>
      <c r="G1321" s="167" t="s">
        <v>260</v>
      </c>
      <c r="H1321" s="168">
        <v>164.99199999999999</v>
      </c>
      <c r="I1321" s="169"/>
      <c r="J1321" s="170">
        <f>ROUND(I1321*H1321,2)</f>
        <v>0</v>
      </c>
      <c r="K1321" s="166" t="s">
        <v>169</v>
      </c>
      <c r="L1321" s="171"/>
      <c r="M1321" s="172" t="s">
        <v>19</v>
      </c>
      <c r="N1321" s="173" t="s">
        <v>43</v>
      </c>
      <c r="P1321" s="140">
        <f>O1321*H1321</f>
        <v>0</v>
      </c>
      <c r="Q1321" s="140">
        <v>2.5000000000000001E-2</v>
      </c>
      <c r="R1321" s="140">
        <f>Q1321*H1321</f>
        <v>4.1247999999999996</v>
      </c>
      <c r="S1321" s="140">
        <v>0</v>
      </c>
      <c r="T1321" s="141">
        <f>S1321*H1321</f>
        <v>0</v>
      </c>
      <c r="AR1321" s="142" t="s">
        <v>363</v>
      </c>
      <c r="AT1321" s="142" t="s">
        <v>271</v>
      </c>
      <c r="AU1321" s="142" t="s">
        <v>81</v>
      </c>
      <c r="AY1321" s="17" t="s">
        <v>163</v>
      </c>
      <c r="BE1321" s="143">
        <f>IF(N1321="základní",J1321,0)</f>
        <v>0</v>
      </c>
      <c r="BF1321" s="143">
        <f>IF(N1321="snížená",J1321,0)</f>
        <v>0</v>
      </c>
      <c r="BG1321" s="143">
        <f>IF(N1321="zákl. přenesená",J1321,0)</f>
        <v>0</v>
      </c>
      <c r="BH1321" s="143">
        <f>IF(N1321="sníž. přenesená",J1321,0)</f>
        <v>0</v>
      </c>
      <c r="BI1321" s="143">
        <f>IF(N1321="nulová",J1321,0)</f>
        <v>0</v>
      </c>
      <c r="BJ1321" s="17" t="s">
        <v>79</v>
      </c>
      <c r="BK1321" s="143">
        <f>ROUND(I1321*H1321,2)</f>
        <v>0</v>
      </c>
      <c r="BL1321" s="17" t="s">
        <v>265</v>
      </c>
      <c r="BM1321" s="142" t="s">
        <v>2151</v>
      </c>
    </row>
    <row r="1322" spans="2:65" s="1" customFormat="1" ht="29.25">
      <c r="B1322" s="32"/>
      <c r="D1322" s="148" t="s">
        <v>276</v>
      </c>
      <c r="F1322" s="149" t="s">
        <v>2136</v>
      </c>
      <c r="I1322" s="146"/>
      <c r="L1322" s="32"/>
      <c r="M1322" s="147"/>
      <c r="T1322" s="53"/>
      <c r="AT1322" s="17" t="s">
        <v>276</v>
      </c>
      <c r="AU1322" s="17" t="s">
        <v>81</v>
      </c>
    </row>
    <row r="1323" spans="2:65" s="12" customFormat="1" ht="11.25">
      <c r="B1323" s="150"/>
      <c r="D1323" s="148" t="s">
        <v>188</v>
      </c>
      <c r="F1323" s="152" t="s">
        <v>2152</v>
      </c>
      <c r="H1323" s="153">
        <v>164.99199999999999</v>
      </c>
      <c r="I1323" s="154"/>
      <c r="L1323" s="150"/>
      <c r="M1323" s="155"/>
      <c r="T1323" s="156"/>
      <c r="AT1323" s="151" t="s">
        <v>188</v>
      </c>
      <c r="AU1323" s="151" t="s">
        <v>81</v>
      </c>
      <c r="AV1323" s="12" t="s">
        <v>81</v>
      </c>
      <c r="AW1323" s="12" t="s">
        <v>4</v>
      </c>
      <c r="AX1323" s="12" t="s">
        <v>79</v>
      </c>
      <c r="AY1323" s="151" t="s">
        <v>163</v>
      </c>
    </row>
    <row r="1324" spans="2:65" s="1" customFormat="1" ht="49.15" customHeight="1">
      <c r="B1324" s="32"/>
      <c r="C1324" s="131" t="s">
        <v>2153</v>
      </c>
      <c r="D1324" s="131" t="s">
        <v>165</v>
      </c>
      <c r="E1324" s="132" t="s">
        <v>2154</v>
      </c>
      <c r="F1324" s="133" t="s">
        <v>2155</v>
      </c>
      <c r="G1324" s="134" t="s">
        <v>274</v>
      </c>
      <c r="H1324" s="135">
        <v>83.131</v>
      </c>
      <c r="I1324" s="136"/>
      <c r="J1324" s="137">
        <f>ROUND(I1324*H1324,2)</f>
        <v>0</v>
      </c>
      <c r="K1324" s="133" t="s">
        <v>169</v>
      </c>
      <c r="L1324" s="32"/>
      <c r="M1324" s="138" t="s">
        <v>19</v>
      </c>
      <c r="N1324" s="139" t="s">
        <v>43</v>
      </c>
      <c r="P1324" s="140">
        <f>O1324*H1324</f>
        <v>0</v>
      </c>
      <c r="Q1324" s="140">
        <v>0</v>
      </c>
      <c r="R1324" s="140">
        <f>Q1324*H1324</f>
        <v>0</v>
      </c>
      <c r="S1324" s="140">
        <v>0</v>
      </c>
      <c r="T1324" s="141">
        <f>S1324*H1324</f>
        <v>0</v>
      </c>
      <c r="AR1324" s="142" t="s">
        <v>265</v>
      </c>
      <c r="AT1324" s="142" t="s">
        <v>165</v>
      </c>
      <c r="AU1324" s="142" t="s">
        <v>81</v>
      </c>
      <c r="AY1324" s="17" t="s">
        <v>163</v>
      </c>
      <c r="BE1324" s="143">
        <f>IF(N1324="základní",J1324,0)</f>
        <v>0</v>
      </c>
      <c r="BF1324" s="143">
        <f>IF(N1324="snížená",J1324,0)</f>
        <v>0</v>
      </c>
      <c r="BG1324" s="143">
        <f>IF(N1324="zákl. přenesená",J1324,0)</f>
        <v>0</v>
      </c>
      <c r="BH1324" s="143">
        <f>IF(N1324="sníž. přenesená",J1324,0)</f>
        <v>0</v>
      </c>
      <c r="BI1324" s="143">
        <f>IF(N1324="nulová",J1324,0)</f>
        <v>0</v>
      </c>
      <c r="BJ1324" s="17" t="s">
        <v>79</v>
      </c>
      <c r="BK1324" s="143">
        <f>ROUND(I1324*H1324,2)</f>
        <v>0</v>
      </c>
      <c r="BL1324" s="17" t="s">
        <v>265</v>
      </c>
      <c r="BM1324" s="142" t="s">
        <v>2156</v>
      </c>
    </row>
    <row r="1325" spans="2:65" s="1" customFormat="1" ht="11.25">
      <c r="B1325" s="32"/>
      <c r="D1325" s="144" t="s">
        <v>172</v>
      </c>
      <c r="F1325" s="145" t="s">
        <v>2157</v>
      </c>
      <c r="I1325" s="146"/>
      <c r="L1325" s="32"/>
      <c r="M1325" s="147"/>
      <c r="T1325" s="53"/>
      <c r="AT1325" s="17" t="s">
        <v>172</v>
      </c>
      <c r="AU1325" s="17" t="s">
        <v>81</v>
      </c>
    </row>
    <row r="1326" spans="2:65" s="1" customFormat="1" ht="126.75">
      <c r="B1326" s="32"/>
      <c r="D1326" s="148" t="s">
        <v>174</v>
      </c>
      <c r="F1326" s="149" t="s">
        <v>1849</v>
      </c>
      <c r="I1326" s="146"/>
      <c r="L1326" s="32"/>
      <c r="M1326" s="147"/>
      <c r="T1326" s="53"/>
      <c r="AT1326" s="17" t="s">
        <v>174</v>
      </c>
      <c r="AU1326" s="17" t="s">
        <v>81</v>
      </c>
    </row>
    <row r="1327" spans="2:65" s="11" customFormat="1" ht="22.9" customHeight="1">
      <c r="B1327" s="119"/>
      <c r="D1327" s="120" t="s">
        <v>71</v>
      </c>
      <c r="E1327" s="129" t="s">
        <v>2158</v>
      </c>
      <c r="F1327" s="129" t="s">
        <v>2159</v>
      </c>
      <c r="I1327" s="122"/>
      <c r="J1327" s="130">
        <f>BK1327</f>
        <v>0</v>
      </c>
      <c r="L1327" s="119"/>
      <c r="M1327" s="124"/>
      <c r="P1327" s="125">
        <f>SUM(P1328:P1381)</f>
        <v>0</v>
      </c>
      <c r="R1327" s="125">
        <f>SUM(R1328:R1381)</f>
        <v>25.921947999999997</v>
      </c>
      <c r="T1327" s="126">
        <f>SUM(T1328:T1381)</f>
        <v>0</v>
      </c>
      <c r="AR1327" s="120" t="s">
        <v>81</v>
      </c>
      <c r="AT1327" s="127" t="s">
        <v>71</v>
      </c>
      <c r="AU1327" s="127" t="s">
        <v>79</v>
      </c>
      <c r="AY1327" s="120" t="s">
        <v>163</v>
      </c>
      <c r="BK1327" s="128">
        <f>SUM(BK1328:BK1381)</f>
        <v>0</v>
      </c>
    </row>
    <row r="1328" spans="2:65" s="1" customFormat="1" ht="37.9" customHeight="1">
      <c r="B1328" s="32"/>
      <c r="C1328" s="131" t="s">
        <v>2160</v>
      </c>
      <c r="D1328" s="131" t="s">
        <v>165</v>
      </c>
      <c r="E1328" s="132" t="s">
        <v>2161</v>
      </c>
      <c r="F1328" s="133" t="s">
        <v>2162</v>
      </c>
      <c r="G1328" s="134" t="s">
        <v>260</v>
      </c>
      <c r="H1328" s="135">
        <v>100.66</v>
      </c>
      <c r="I1328" s="136"/>
      <c r="J1328" s="137">
        <f>ROUND(I1328*H1328,2)</f>
        <v>0</v>
      </c>
      <c r="K1328" s="133" t="s">
        <v>192</v>
      </c>
      <c r="L1328" s="32"/>
      <c r="M1328" s="138" t="s">
        <v>19</v>
      </c>
      <c r="N1328" s="139" t="s">
        <v>43</v>
      </c>
      <c r="P1328" s="140">
        <f>O1328*H1328</f>
        <v>0</v>
      </c>
      <c r="Q1328" s="140">
        <v>1.6E-2</v>
      </c>
      <c r="R1328" s="140">
        <f>Q1328*H1328</f>
        <v>1.61056</v>
      </c>
      <c r="S1328" s="140">
        <v>0</v>
      </c>
      <c r="T1328" s="141">
        <f>S1328*H1328</f>
        <v>0</v>
      </c>
      <c r="AR1328" s="142" t="s">
        <v>265</v>
      </c>
      <c r="AT1328" s="142" t="s">
        <v>165</v>
      </c>
      <c r="AU1328" s="142" t="s">
        <v>81</v>
      </c>
      <c r="AY1328" s="17" t="s">
        <v>163</v>
      </c>
      <c r="BE1328" s="143">
        <f>IF(N1328="základní",J1328,0)</f>
        <v>0</v>
      </c>
      <c r="BF1328" s="143">
        <f>IF(N1328="snížená",J1328,0)</f>
        <v>0</v>
      </c>
      <c r="BG1328" s="143">
        <f>IF(N1328="zákl. přenesená",J1328,0)</f>
        <v>0</v>
      </c>
      <c r="BH1328" s="143">
        <f>IF(N1328="sníž. přenesená",J1328,0)</f>
        <v>0</v>
      </c>
      <c r="BI1328" s="143">
        <f>IF(N1328="nulová",J1328,0)</f>
        <v>0</v>
      </c>
      <c r="BJ1328" s="17" t="s">
        <v>79</v>
      </c>
      <c r="BK1328" s="143">
        <f>ROUND(I1328*H1328,2)</f>
        <v>0</v>
      </c>
      <c r="BL1328" s="17" t="s">
        <v>265</v>
      </c>
      <c r="BM1328" s="142" t="s">
        <v>2163</v>
      </c>
    </row>
    <row r="1329" spans="2:65" s="1" customFormat="1" ht="49.15" customHeight="1">
      <c r="B1329" s="32"/>
      <c r="C1329" s="131" t="s">
        <v>2164</v>
      </c>
      <c r="D1329" s="131" t="s">
        <v>165</v>
      </c>
      <c r="E1329" s="132" t="s">
        <v>2165</v>
      </c>
      <c r="F1329" s="133" t="s">
        <v>2166</v>
      </c>
      <c r="G1329" s="134" t="s">
        <v>260</v>
      </c>
      <c r="H1329" s="135">
        <v>1761.06</v>
      </c>
      <c r="I1329" s="136"/>
      <c r="J1329" s="137">
        <f>ROUND(I1329*H1329,2)</f>
        <v>0</v>
      </c>
      <c r="K1329" s="133" t="s">
        <v>169</v>
      </c>
      <c r="L1329" s="32"/>
      <c r="M1329" s="138" t="s">
        <v>19</v>
      </c>
      <c r="N1329" s="139" t="s">
        <v>43</v>
      </c>
      <c r="P1329" s="140">
        <f>O1329*H1329</f>
        <v>0</v>
      </c>
      <c r="Q1329" s="140">
        <v>1.223E-2</v>
      </c>
      <c r="R1329" s="140">
        <f>Q1329*H1329</f>
        <v>21.537763799999997</v>
      </c>
      <c r="S1329" s="140">
        <v>0</v>
      </c>
      <c r="T1329" s="141">
        <f>S1329*H1329</f>
        <v>0</v>
      </c>
      <c r="AR1329" s="142" t="s">
        <v>265</v>
      </c>
      <c r="AT1329" s="142" t="s">
        <v>165</v>
      </c>
      <c r="AU1329" s="142" t="s">
        <v>81</v>
      </c>
      <c r="AY1329" s="17" t="s">
        <v>163</v>
      </c>
      <c r="BE1329" s="143">
        <f>IF(N1329="základní",J1329,0)</f>
        <v>0</v>
      </c>
      <c r="BF1329" s="143">
        <f>IF(N1329="snížená",J1329,0)</f>
        <v>0</v>
      </c>
      <c r="BG1329" s="143">
        <f>IF(N1329="zákl. přenesená",J1329,0)</f>
        <v>0</v>
      </c>
      <c r="BH1329" s="143">
        <f>IF(N1329="sníž. přenesená",J1329,0)</f>
        <v>0</v>
      </c>
      <c r="BI1329" s="143">
        <f>IF(N1329="nulová",J1329,0)</f>
        <v>0</v>
      </c>
      <c r="BJ1329" s="17" t="s">
        <v>79</v>
      </c>
      <c r="BK1329" s="143">
        <f>ROUND(I1329*H1329,2)</f>
        <v>0</v>
      </c>
      <c r="BL1329" s="17" t="s">
        <v>265</v>
      </c>
      <c r="BM1329" s="142" t="s">
        <v>2167</v>
      </c>
    </row>
    <row r="1330" spans="2:65" s="1" customFormat="1" ht="11.25">
      <c r="B1330" s="32"/>
      <c r="D1330" s="144" t="s">
        <v>172</v>
      </c>
      <c r="F1330" s="145" t="s">
        <v>2168</v>
      </c>
      <c r="I1330" s="146"/>
      <c r="L1330" s="32"/>
      <c r="M1330" s="147"/>
      <c r="T1330" s="53"/>
      <c r="AT1330" s="17" t="s">
        <v>172</v>
      </c>
      <c r="AU1330" s="17" t="s">
        <v>81</v>
      </c>
    </row>
    <row r="1331" spans="2:65" s="1" customFormat="1" ht="195">
      <c r="B1331" s="32"/>
      <c r="D1331" s="148" t="s">
        <v>174</v>
      </c>
      <c r="F1331" s="149" t="s">
        <v>2169</v>
      </c>
      <c r="I1331" s="146"/>
      <c r="L1331" s="32"/>
      <c r="M1331" s="147"/>
      <c r="T1331" s="53"/>
      <c r="AT1331" s="17" t="s">
        <v>174</v>
      </c>
      <c r="AU1331" s="17" t="s">
        <v>81</v>
      </c>
    </row>
    <row r="1332" spans="2:65" s="1" customFormat="1" ht="29.25">
      <c r="B1332" s="32"/>
      <c r="D1332" s="148" t="s">
        <v>276</v>
      </c>
      <c r="F1332" s="149" t="s">
        <v>2170</v>
      </c>
      <c r="I1332" s="146"/>
      <c r="L1332" s="32"/>
      <c r="M1332" s="147"/>
      <c r="T1332" s="53"/>
      <c r="AT1332" s="17" t="s">
        <v>276</v>
      </c>
      <c r="AU1332" s="17" t="s">
        <v>81</v>
      </c>
    </row>
    <row r="1333" spans="2:65" s="12" customFormat="1" ht="22.5">
      <c r="B1333" s="150"/>
      <c r="D1333" s="148" t="s">
        <v>188</v>
      </c>
      <c r="E1333" s="151" t="s">
        <v>19</v>
      </c>
      <c r="F1333" s="152" t="s">
        <v>2171</v>
      </c>
      <c r="H1333" s="153">
        <v>282.3</v>
      </c>
      <c r="I1333" s="154"/>
      <c r="L1333" s="150"/>
      <c r="M1333" s="155"/>
      <c r="T1333" s="156"/>
      <c r="AT1333" s="151" t="s">
        <v>188</v>
      </c>
      <c r="AU1333" s="151" t="s">
        <v>81</v>
      </c>
      <c r="AV1333" s="12" t="s">
        <v>81</v>
      </c>
      <c r="AW1333" s="12" t="s">
        <v>34</v>
      </c>
      <c r="AX1333" s="12" t="s">
        <v>72</v>
      </c>
      <c r="AY1333" s="151" t="s">
        <v>163</v>
      </c>
    </row>
    <row r="1334" spans="2:65" s="12" customFormat="1" ht="22.5">
      <c r="B1334" s="150"/>
      <c r="D1334" s="148" t="s">
        <v>188</v>
      </c>
      <c r="E1334" s="151" t="s">
        <v>19</v>
      </c>
      <c r="F1334" s="152" t="s">
        <v>2172</v>
      </c>
      <c r="H1334" s="153">
        <v>556.78</v>
      </c>
      <c r="I1334" s="154"/>
      <c r="L1334" s="150"/>
      <c r="M1334" s="155"/>
      <c r="T1334" s="156"/>
      <c r="AT1334" s="151" t="s">
        <v>188</v>
      </c>
      <c r="AU1334" s="151" t="s">
        <v>81</v>
      </c>
      <c r="AV1334" s="12" t="s">
        <v>81</v>
      </c>
      <c r="AW1334" s="12" t="s">
        <v>34</v>
      </c>
      <c r="AX1334" s="12" t="s">
        <v>72</v>
      </c>
      <c r="AY1334" s="151" t="s">
        <v>163</v>
      </c>
    </row>
    <row r="1335" spans="2:65" s="12" customFormat="1" ht="11.25">
      <c r="B1335" s="150"/>
      <c r="D1335" s="148" t="s">
        <v>188</v>
      </c>
      <c r="E1335" s="151" t="s">
        <v>19</v>
      </c>
      <c r="F1335" s="152" t="s">
        <v>2173</v>
      </c>
      <c r="H1335" s="153">
        <v>698.08</v>
      </c>
      <c r="I1335" s="154"/>
      <c r="L1335" s="150"/>
      <c r="M1335" s="155"/>
      <c r="T1335" s="156"/>
      <c r="AT1335" s="151" t="s">
        <v>188</v>
      </c>
      <c r="AU1335" s="151" t="s">
        <v>81</v>
      </c>
      <c r="AV1335" s="12" t="s">
        <v>81</v>
      </c>
      <c r="AW1335" s="12" t="s">
        <v>34</v>
      </c>
      <c r="AX1335" s="12" t="s">
        <v>72</v>
      </c>
      <c r="AY1335" s="151" t="s">
        <v>163</v>
      </c>
    </row>
    <row r="1336" spans="2:65" s="12" customFormat="1" ht="22.5">
      <c r="B1336" s="150"/>
      <c r="D1336" s="148" t="s">
        <v>188</v>
      </c>
      <c r="E1336" s="151" t="s">
        <v>19</v>
      </c>
      <c r="F1336" s="152" t="s">
        <v>2174</v>
      </c>
      <c r="H1336" s="153">
        <v>156.53</v>
      </c>
      <c r="I1336" s="154"/>
      <c r="L1336" s="150"/>
      <c r="M1336" s="155"/>
      <c r="T1336" s="156"/>
      <c r="AT1336" s="151" t="s">
        <v>188</v>
      </c>
      <c r="AU1336" s="151" t="s">
        <v>81</v>
      </c>
      <c r="AV1336" s="12" t="s">
        <v>81</v>
      </c>
      <c r="AW1336" s="12" t="s">
        <v>34</v>
      </c>
      <c r="AX1336" s="12" t="s">
        <v>72</v>
      </c>
      <c r="AY1336" s="151" t="s">
        <v>163</v>
      </c>
    </row>
    <row r="1337" spans="2:65" s="12" customFormat="1" ht="11.25">
      <c r="B1337" s="150"/>
      <c r="D1337" s="148" t="s">
        <v>188</v>
      </c>
      <c r="E1337" s="151" t="s">
        <v>19</v>
      </c>
      <c r="F1337" s="152" t="s">
        <v>2175</v>
      </c>
      <c r="H1337" s="153">
        <v>67.37</v>
      </c>
      <c r="I1337" s="154"/>
      <c r="L1337" s="150"/>
      <c r="M1337" s="155"/>
      <c r="T1337" s="156"/>
      <c r="AT1337" s="151" t="s">
        <v>188</v>
      </c>
      <c r="AU1337" s="151" t="s">
        <v>81</v>
      </c>
      <c r="AV1337" s="12" t="s">
        <v>81</v>
      </c>
      <c r="AW1337" s="12" t="s">
        <v>34</v>
      </c>
      <c r="AX1337" s="12" t="s">
        <v>72</v>
      </c>
      <c r="AY1337" s="151" t="s">
        <v>163</v>
      </c>
    </row>
    <row r="1338" spans="2:65" s="13" customFormat="1" ht="11.25">
      <c r="B1338" s="157"/>
      <c r="D1338" s="148" t="s">
        <v>188</v>
      </c>
      <c r="E1338" s="158" t="s">
        <v>19</v>
      </c>
      <c r="F1338" s="159" t="s">
        <v>244</v>
      </c>
      <c r="H1338" s="160">
        <v>1761.06</v>
      </c>
      <c r="I1338" s="161"/>
      <c r="L1338" s="157"/>
      <c r="M1338" s="162"/>
      <c r="T1338" s="163"/>
      <c r="AT1338" s="158" t="s">
        <v>188</v>
      </c>
      <c r="AU1338" s="158" t="s">
        <v>81</v>
      </c>
      <c r="AV1338" s="13" t="s">
        <v>170</v>
      </c>
      <c r="AW1338" s="13" t="s">
        <v>34</v>
      </c>
      <c r="AX1338" s="13" t="s">
        <v>79</v>
      </c>
      <c r="AY1338" s="158" t="s">
        <v>163</v>
      </c>
    </row>
    <row r="1339" spans="2:65" s="1" customFormat="1" ht="49.15" customHeight="1">
      <c r="B1339" s="32"/>
      <c r="C1339" s="131" t="s">
        <v>2176</v>
      </c>
      <c r="D1339" s="131" t="s">
        <v>165</v>
      </c>
      <c r="E1339" s="132" t="s">
        <v>2177</v>
      </c>
      <c r="F1339" s="133" t="s">
        <v>2178</v>
      </c>
      <c r="G1339" s="134" t="s">
        <v>260</v>
      </c>
      <c r="H1339" s="135">
        <v>3.76</v>
      </c>
      <c r="I1339" s="136"/>
      <c r="J1339" s="137">
        <f>ROUND(I1339*H1339,2)</f>
        <v>0</v>
      </c>
      <c r="K1339" s="133" t="s">
        <v>169</v>
      </c>
      <c r="L1339" s="32"/>
      <c r="M1339" s="138" t="s">
        <v>19</v>
      </c>
      <c r="N1339" s="139" t="s">
        <v>43</v>
      </c>
      <c r="P1339" s="140">
        <f>O1339*H1339</f>
        <v>0</v>
      </c>
      <c r="Q1339" s="140">
        <v>2.5149999999999999E-2</v>
      </c>
      <c r="R1339" s="140">
        <f>Q1339*H1339</f>
        <v>9.4563999999999995E-2</v>
      </c>
      <c r="S1339" s="140">
        <v>0</v>
      </c>
      <c r="T1339" s="141">
        <f>S1339*H1339</f>
        <v>0</v>
      </c>
      <c r="AR1339" s="142" t="s">
        <v>265</v>
      </c>
      <c r="AT1339" s="142" t="s">
        <v>165</v>
      </c>
      <c r="AU1339" s="142" t="s">
        <v>81</v>
      </c>
      <c r="AY1339" s="17" t="s">
        <v>163</v>
      </c>
      <c r="BE1339" s="143">
        <f>IF(N1339="základní",J1339,0)</f>
        <v>0</v>
      </c>
      <c r="BF1339" s="143">
        <f>IF(N1339="snížená",J1339,0)</f>
        <v>0</v>
      </c>
      <c r="BG1339" s="143">
        <f>IF(N1339="zákl. přenesená",J1339,0)</f>
        <v>0</v>
      </c>
      <c r="BH1339" s="143">
        <f>IF(N1339="sníž. přenesená",J1339,0)</f>
        <v>0</v>
      </c>
      <c r="BI1339" s="143">
        <f>IF(N1339="nulová",J1339,0)</f>
        <v>0</v>
      </c>
      <c r="BJ1339" s="17" t="s">
        <v>79</v>
      </c>
      <c r="BK1339" s="143">
        <f>ROUND(I1339*H1339,2)</f>
        <v>0</v>
      </c>
      <c r="BL1339" s="17" t="s">
        <v>265</v>
      </c>
      <c r="BM1339" s="142" t="s">
        <v>2179</v>
      </c>
    </row>
    <row r="1340" spans="2:65" s="1" customFormat="1" ht="11.25">
      <c r="B1340" s="32"/>
      <c r="D1340" s="144" t="s">
        <v>172</v>
      </c>
      <c r="F1340" s="145" t="s">
        <v>2180</v>
      </c>
      <c r="I1340" s="146"/>
      <c r="L1340" s="32"/>
      <c r="M1340" s="147"/>
      <c r="T1340" s="53"/>
      <c r="AT1340" s="17" t="s">
        <v>172</v>
      </c>
      <c r="AU1340" s="17" t="s">
        <v>81</v>
      </c>
    </row>
    <row r="1341" spans="2:65" s="1" customFormat="1" ht="195">
      <c r="B1341" s="32"/>
      <c r="D1341" s="148" t="s">
        <v>174</v>
      </c>
      <c r="F1341" s="149" t="s">
        <v>2169</v>
      </c>
      <c r="I1341" s="146"/>
      <c r="L1341" s="32"/>
      <c r="M1341" s="147"/>
      <c r="T1341" s="53"/>
      <c r="AT1341" s="17" t="s">
        <v>174</v>
      </c>
      <c r="AU1341" s="17" t="s">
        <v>81</v>
      </c>
    </row>
    <row r="1342" spans="2:65" s="1" customFormat="1" ht="29.25">
      <c r="B1342" s="32"/>
      <c r="D1342" s="148" t="s">
        <v>276</v>
      </c>
      <c r="F1342" s="149" t="s">
        <v>2181</v>
      </c>
      <c r="I1342" s="146"/>
      <c r="L1342" s="32"/>
      <c r="M1342" s="147"/>
      <c r="T1342" s="53"/>
      <c r="AT1342" s="17" t="s">
        <v>276</v>
      </c>
      <c r="AU1342" s="17" t="s">
        <v>81</v>
      </c>
    </row>
    <row r="1343" spans="2:65" s="12" customFormat="1" ht="11.25">
      <c r="B1343" s="150"/>
      <c r="D1343" s="148" t="s">
        <v>188</v>
      </c>
      <c r="E1343" s="151" t="s">
        <v>19</v>
      </c>
      <c r="F1343" s="152" t="s">
        <v>2182</v>
      </c>
      <c r="H1343" s="153">
        <v>3.76</v>
      </c>
      <c r="I1343" s="154"/>
      <c r="L1343" s="150"/>
      <c r="M1343" s="155"/>
      <c r="T1343" s="156"/>
      <c r="AT1343" s="151" t="s">
        <v>188</v>
      </c>
      <c r="AU1343" s="151" t="s">
        <v>81</v>
      </c>
      <c r="AV1343" s="12" t="s">
        <v>81</v>
      </c>
      <c r="AW1343" s="12" t="s">
        <v>34</v>
      </c>
      <c r="AX1343" s="12" t="s">
        <v>79</v>
      </c>
      <c r="AY1343" s="151" t="s">
        <v>163</v>
      </c>
    </row>
    <row r="1344" spans="2:65" s="1" customFormat="1" ht="78" customHeight="1">
      <c r="B1344" s="32"/>
      <c r="C1344" s="131" t="s">
        <v>2183</v>
      </c>
      <c r="D1344" s="131" t="s">
        <v>165</v>
      </c>
      <c r="E1344" s="132" t="s">
        <v>2184</v>
      </c>
      <c r="F1344" s="133" t="s">
        <v>2185</v>
      </c>
      <c r="G1344" s="134" t="s">
        <v>260</v>
      </c>
      <c r="H1344" s="135">
        <v>34.96</v>
      </c>
      <c r="I1344" s="136"/>
      <c r="J1344" s="137">
        <f>ROUND(I1344*H1344,2)</f>
        <v>0</v>
      </c>
      <c r="K1344" s="133" t="s">
        <v>169</v>
      </c>
      <c r="L1344" s="32"/>
      <c r="M1344" s="138" t="s">
        <v>19</v>
      </c>
      <c r="N1344" s="139" t="s">
        <v>43</v>
      </c>
      <c r="P1344" s="140">
        <f>O1344*H1344</f>
        <v>0</v>
      </c>
      <c r="Q1344" s="140">
        <v>3.4970000000000001E-2</v>
      </c>
      <c r="R1344" s="140">
        <f>Q1344*H1344</f>
        <v>1.2225512000000001</v>
      </c>
      <c r="S1344" s="140">
        <v>0</v>
      </c>
      <c r="T1344" s="141">
        <f>S1344*H1344</f>
        <v>0</v>
      </c>
      <c r="AR1344" s="142" t="s">
        <v>265</v>
      </c>
      <c r="AT1344" s="142" t="s">
        <v>165</v>
      </c>
      <c r="AU1344" s="142" t="s">
        <v>81</v>
      </c>
      <c r="AY1344" s="17" t="s">
        <v>163</v>
      </c>
      <c r="BE1344" s="143">
        <f>IF(N1344="základní",J1344,0)</f>
        <v>0</v>
      </c>
      <c r="BF1344" s="143">
        <f>IF(N1344="snížená",J1344,0)</f>
        <v>0</v>
      </c>
      <c r="BG1344" s="143">
        <f>IF(N1344="zákl. přenesená",J1344,0)</f>
        <v>0</v>
      </c>
      <c r="BH1344" s="143">
        <f>IF(N1344="sníž. přenesená",J1344,0)</f>
        <v>0</v>
      </c>
      <c r="BI1344" s="143">
        <f>IF(N1344="nulová",J1344,0)</f>
        <v>0</v>
      </c>
      <c r="BJ1344" s="17" t="s">
        <v>79</v>
      </c>
      <c r="BK1344" s="143">
        <f>ROUND(I1344*H1344,2)</f>
        <v>0</v>
      </c>
      <c r="BL1344" s="17" t="s">
        <v>265</v>
      </c>
      <c r="BM1344" s="142" t="s">
        <v>2186</v>
      </c>
    </row>
    <row r="1345" spans="2:65" s="1" customFormat="1" ht="11.25">
      <c r="B1345" s="32"/>
      <c r="D1345" s="144" t="s">
        <v>172</v>
      </c>
      <c r="F1345" s="145" t="s">
        <v>2187</v>
      </c>
      <c r="I1345" s="146"/>
      <c r="L1345" s="32"/>
      <c r="M1345" s="147"/>
      <c r="T1345" s="53"/>
      <c r="AT1345" s="17" t="s">
        <v>172</v>
      </c>
      <c r="AU1345" s="17" t="s">
        <v>81</v>
      </c>
    </row>
    <row r="1346" spans="2:65" s="1" customFormat="1" ht="165.75">
      <c r="B1346" s="32"/>
      <c r="D1346" s="148" t="s">
        <v>174</v>
      </c>
      <c r="F1346" s="149" t="s">
        <v>2188</v>
      </c>
      <c r="I1346" s="146"/>
      <c r="L1346" s="32"/>
      <c r="M1346" s="147"/>
      <c r="T1346" s="53"/>
      <c r="AT1346" s="17" t="s">
        <v>174</v>
      </c>
      <c r="AU1346" s="17" t="s">
        <v>81</v>
      </c>
    </row>
    <row r="1347" spans="2:65" s="12" customFormat="1" ht="11.25">
      <c r="B1347" s="150"/>
      <c r="D1347" s="148" t="s">
        <v>188</v>
      </c>
      <c r="E1347" s="151" t="s">
        <v>19</v>
      </c>
      <c r="F1347" s="152" t="s">
        <v>2189</v>
      </c>
      <c r="H1347" s="153">
        <v>34.96</v>
      </c>
      <c r="I1347" s="154"/>
      <c r="L1347" s="150"/>
      <c r="M1347" s="155"/>
      <c r="T1347" s="156"/>
      <c r="AT1347" s="151" t="s">
        <v>188</v>
      </c>
      <c r="AU1347" s="151" t="s">
        <v>81</v>
      </c>
      <c r="AV1347" s="12" t="s">
        <v>81</v>
      </c>
      <c r="AW1347" s="12" t="s">
        <v>34</v>
      </c>
      <c r="AX1347" s="12" t="s">
        <v>79</v>
      </c>
      <c r="AY1347" s="151" t="s">
        <v>163</v>
      </c>
    </row>
    <row r="1348" spans="2:65" s="1" customFormat="1" ht="49.15" customHeight="1">
      <c r="B1348" s="32"/>
      <c r="C1348" s="131" t="s">
        <v>2190</v>
      </c>
      <c r="D1348" s="131" t="s">
        <v>165</v>
      </c>
      <c r="E1348" s="132" t="s">
        <v>2191</v>
      </c>
      <c r="F1348" s="133" t="s">
        <v>2192</v>
      </c>
      <c r="G1348" s="134" t="s">
        <v>260</v>
      </c>
      <c r="H1348" s="135">
        <v>112.15</v>
      </c>
      <c r="I1348" s="136"/>
      <c r="J1348" s="137">
        <f>ROUND(I1348*H1348,2)</f>
        <v>0</v>
      </c>
      <c r="K1348" s="133" t="s">
        <v>169</v>
      </c>
      <c r="L1348" s="32"/>
      <c r="M1348" s="138" t="s">
        <v>19</v>
      </c>
      <c r="N1348" s="139" t="s">
        <v>43</v>
      </c>
      <c r="P1348" s="140">
        <f>O1348*H1348</f>
        <v>0</v>
      </c>
      <c r="Q1348" s="140">
        <v>1.2540000000000001E-2</v>
      </c>
      <c r="R1348" s="140">
        <f>Q1348*H1348</f>
        <v>1.4063610000000002</v>
      </c>
      <c r="S1348" s="140">
        <v>0</v>
      </c>
      <c r="T1348" s="141">
        <f>S1348*H1348</f>
        <v>0</v>
      </c>
      <c r="AR1348" s="142" t="s">
        <v>265</v>
      </c>
      <c r="AT1348" s="142" t="s">
        <v>165</v>
      </c>
      <c r="AU1348" s="142" t="s">
        <v>81</v>
      </c>
      <c r="AY1348" s="17" t="s">
        <v>163</v>
      </c>
      <c r="BE1348" s="143">
        <f>IF(N1348="základní",J1348,0)</f>
        <v>0</v>
      </c>
      <c r="BF1348" s="143">
        <f>IF(N1348="snížená",J1348,0)</f>
        <v>0</v>
      </c>
      <c r="BG1348" s="143">
        <f>IF(N1348="zákl. přenesená",J1348,0)</f>
        <v>0</v>
      </c>
      <c r="BH1348" s="143">
        <f>IF(N1348="sníž. přenesená",J1348,0)</f>
        <v>0</v>
      </c>
      <c r="BI1348" s="143">
        <f>IF(N1348="nulová",J1348,0)</f>
        <v>0</v>
      </c>
      <c r="BJ1348" s="17" t="s">
        <v>79</v>
      </c>
      <c r="BK1348" s="143">
        <f>ROUND(I1348*H1348,2)</f>
        <v>0</v>
      </c>
      <c r="BL1348" s="17" t="s">
        <v>265</v>
      </c>
      <c r="BM1348" s="142" t="s">
        <v>2193</v>
      </c>
    </row>
    <row r="1349" spans="2:65" s="1" customFormat="1" ht="11.25">
      <c r="B1349" s="32"/>
      <c r="D1349" s="144" t="s">
        <v>172</v>
      </c>
      <c r="F1349" s="145" t="s">
        <v>2194</v>
      </c>
      <c r="I1349" s="146"/>
      <c r="L1349" s="32"/>
      <c r="M1349" s="147"/>
      <c r="T1349" s="53"/>
      <c r="AT1349" s="17" t="s">
        <v>172</v>
      </c>
      <c r="AU1349" s="17" t="s">
        <v>81</v>
      </c>
    </row>
    <row r="1350" spans="2:65" s="1" customFormat="1" ht="195">
      <c r="B1350" s="32"/>
      <c r="D1350" s="148" t="s">
        <v>174</v>
      </c>
      <c r="F1350" s="149" t="s">
        <v>2169</v>
      </c>
      <c r="I1350" s="146"/>
      <c r="L1350" s="32"/>
      <c r="M1350" s="147"/>
      <c r="T1350" s="53"/>
      <c r="AT1350" s="17" t="s">
        <v>174</v>
      </c>
      <c r="AU1350" s="17" t="s">
        <v>81</v>
      </c>
    </row>
    <row r="1351" spans="2:65" s="1" customFormat="1" ht="29.25">
      <c r="B1351" s="32"/>
      <c r="D1351" s="148" t="s">
        <v>276</v>
      </c>
      <c r="F1351" s="149" t="s">
        <v>2195</v>
      </c>
      <c r="I1351" s="146"/>
      <c r="L1351" s="32"/>
      <c r="M1351" s="147"/>
      <c r="T1351" s="53"/>
      <c r="AT1351" s="17" t="s">
        <v>276</v>
      </c>
      <c r="AU1351" s="17" t="s">
        <v>81</v>
      </c>
    </row>
    <row r="1352" spans="2:65" s="12" customFormat="1" ht="11.25">
      <c r="B1352" s="150"/>
      <c r="D1352" s="148" t="s">
        <v>188</v>
      </c>
      <c r="E1352" s="151" t="s">
        <v>19</v>
      </c>
      <c r="F1352" s="152" t="s">
        <v>2196</v>
      </c>
      <c r="H1352" s="153">
        <v>13.34</v>
      </c>
      <c r="I1352" s="154"/>
      <c r="L1352" s="150"/>
      <c r="M1352" s="155"/>
      <c r="T1352" s="156"/>
      <c r="AT1352" s="151" t="s">
        <v>188</v>
      </c>
      <c r="AU1352" s="151" t="s">
        <v>81</v>
      </c>
      <c r="AV1352" s="12" t="s">
        <v>81</v>
      </c>
      <c r="AW1352" s="12" t="s">
        <v>34</v>
      </c>
      <c r="AX1352" s="12" t="s">
        <v>72</v>
      </c>
      <c r="AY1352" s="151" t="s">
        <v>163</v>
      </c>
    </row>
    <row r="1353" spans="2:65" s="12" customFormat="1" ht="11.25">
      <c r="B1353" s="150"/>
      <c r="D1353" s="148" t="s">
        <v>188</v>
      </c>
      <c r="E1353" s="151" t="s">
        <v>19</v>
      </c>
      <c r="F1353" s="152" t="s">
        <v>2197</v>
      </c>
      <c r="H1353" s="153">
        <v>98.81</v>
      </c>
      <c r="I1353" s="154"/>
      <c r="L1353" s="150"/>
      <c r="M1353" s="155"/>
      <c r="T1353" s="156"/>
      <c r="AT1353" s="151" t="s">
        <v>188</v>
      </c>
      <c r="AU1353" s="151" t="s">
        <v>81</v>
      </c>
      <c r="AV1353" s="12" t="s">
        <v>81</v>
      </c>
      <c r="AW1353" s="12" t="s">
        <v>34</v>
      </c>
      <c r="AX1353" s="12" t="s">
        <v>72</v>
      </c>
      <c r="AY1353" s="151" t="s">
        <v>163</v>
      </c>
    </row>
    <row r="1354" spans="2:65" s="13" customFormat="1" ht="11.25">
      <c r="B1354" s="157"/>
      <c r="D1354" s="148" t="s">
        <v>188</v>
      </c>
      <c r="E1354" s="158" t="s">
        <v>19</v>
      </c>
      <c r="F1354" s="159" t="s">
        <v>244</v>
      </c>
      <c r="H1354" s="160">
        <v>112.15</v>
      </c>
      <c r="I1354" s="161"/>
      <c r="L1354" s="157"/>
      <c r="M1354" s="162"/>
      <c r="T1354" s="163"/>
      <c r="AT1354" s="158" t="s">
        <v>188</v>
      </c>
      <c r="AU1354" s="158" t="s">
        <v>81</v>
      </c>
      <c r="AV1354" s="13" t="s">
        <v>170</v>
      </c>
      <c r="AW1354" s="13" t="s">
        <v>34</v>
      </c>
      <c r="AX1354" s="13" t="s">
        <v>79</v>
      </c>
      <c r="AY1354" s="158" t="s">
        <v>163</v>
      </c>
    </row>
    <row r="1355" spans="2:65" s="1" customFormat="1" ht="37.9" customHeight="1">
      <c r="B1355" s="32"/>
      <c r="C1355" s="131" t="s">
        <v>2198</v>
      </c>
      <c r="D1355" s="131" t="s">
        <v>165</v>
      </c>
      <c r="E1355" s="132" t="s">
        <v>2199</v>
      </c>
      <c r="F1355" s="133" t="s">
        <v>2200</v>
      </c>
      <c r="G1355" s="134" t="s">
        <v>254</v>
      </c>
      <c r="H1355" s="135">
        <v>26.9</v>
      </c>
      <c r="I1355" s="136"/>
      <c r="J1355" s="137">
        <f>ROUND(I1355*H1355,2)</f>
        <v>0</v>
      </c>
      <c r="K1355" s="133" t="s">
        <v>169</v>
      </c>
      <c r="L1355" s="32"/>
      <c r="M1355" s="138" t="s">
        <v>19</v>
      </c>
      <c r="N1355" s="139" t="s">
        <v>43</v>
      </c>
      <c r="P1355" s="140">
        <f>O1355*H1355</f>
        <v>0</v>
      </c>
      <c r="Q1355" s="140">
        <v>5.1999999999999995E-4</v>
      </c>
      <c r="R1355" s="140">
        <f>Q1355*H1355</f>
        <v>1.3987999999999999E-2</v>
      </c>
      <c r="S1355" s="140">
        <v>0</v>
      </c>
      <c r="T1355" s="141">
        <f>S1355*H1355</f>
        <v>0</v>
      </c>
      <c r="AR1355" s="142" t="s">
        <v>265</v>
      </c>
      <c r="AT1355" s="142" t="s">
        <v>165</v>
      </c>
      <c r="AU1355" s="142" t="s">
        <v>81</v>
      </c>
      <c r="AY1355" s="17" t="s">
        <v>163</v>
      </c>
      <c r="BE1355" s="143">
        <f>IF(N1355="základní",J1355,0)</f>
        <v>0</v>
      </c>
      <c r="BF1355" s="143">
        <f>IF(N1355="snížená",J1355,0)</f>
        <v>0</v>
      </c>
      <c r="BG1355" s="143">
        <f>IF(N1355="zákl. přenesená",J1355,0)</f>
        <v>0</v>
      </c>
      <c r="BH1355" s="143">
        <f>IF(N1355="sníž. přenesená",J1355,0)</f>
        <v>0</v>
      </c>
      <c r="BI1355" s="143">
        <f>IF(N1355="nulová",J1355,0)</f>
        <v>0</v>
      </c>
      <c r="BJ1355" s="17" t="s">
        <v>79</v>
      </c>
      <c r="BK1355" s="143">
        <f>ROUND(I1355*H1355,2)</f>
        <v>0</v>
      </c>
      <c r="BL1355" s="17" t="s">
        <v>265</v>
      </c>
      <c r="BM1355" s="142" t="s">
        <v>2201</v>
      </c>
    </row>
    <row r="1356" spans="2:65" s="1" customFormat="1" ht="11.25">
      <c r="B1356" s="32"/>
      <c r="D1356" s="144" t="s">
        <v>172</v>
      </c>
      <c r="F1356" s="145" t="s">
        <v>2202</v>
      </c>
      <c r="I1356" s="146"/>
      <c r="L1356" s="32"/>
      <c r="M1356" s="147"/>
      <c r="T1356" s="53"/>
      <c r="AT1356" s="17" t="s">
        <v>172</v>
      </c>
      <c r="AU1356" s="17" t="s">
        <v>81</v>
      </c>
    </row>
    <row r="1357" spans="2:65" s="1" customFormat="1" ht="195">
      <c r="B1357" s="32"/>
      <c r="D1357" s="148" t="s">
        <v>174</v>
      </c>
      <c r="F1357" s="149" t="s">
        <v>2169</v>
      </c>
      <c r="I1357" s="146"/>
      <c r="L1357" s="32"/>
      <c r="M1357" s="147"/>
      <c r="T1357" s="53"/>
      <c r="AT1357" s="17" t="s">
        <v>174</v>
      </c>
      <c r="AU1357" s="17" t="s">
        <v>81</v>
      </c>
    </row>
    <row r="1358" spans="2:65" s="12" customFormat="1" ht="11.25">
      <c r="B1358" s="150"/>
      <c r="D1358" s="148" t="s">
        <v>188</v>
      </c>
      <c r="E1358" s="151" t="s">
        <v>19</v>
      </c>
      <c r="F1358" s="152" t="s">
        <v>2203</v>
      </c>
      <c r="H1358" s="153">
        <v>26.9</v>
      </c>
      <c r="I1358" s="154"/>
      <c r="L1358" s="150"/>
      <c r="M1358" s="155"/>
      <c r="T1358" s="156"/>
      <c r="AT1358" s="151" t="s">
        <v>188</v>
      </c>
      <c r="AU1358" s="151" t="s">
        <v>81</v>
      </c>
      <c r="AV1358" s="12" t="s">
        <v>81</v>
      </c>
      <c r="AW1358" s="12" t="s">
        <v>34</v>
      </c>
      <c r="AX1358" s="12" t="s">
        <v>79</v>
      </c>
      <c r="AY1358" s="151" t="s">
        <v>163</v>
      </c>
    </row>
    <row r="1359" spans="2:65" s="1" customFormat="1" ht="37.9" customHeight="1">
      <c r="B1359" s="32"/>
      <c r="C1359" s="131" t="s">
        <v>2204</v>
      </c>
      <c r="D1359" s="131" t="s">
        <v>165</v>
      </c>
      <c r="E1359" s="132" t="s">
        <v>2205</v>
      </c>
      <c r="F1359" s="133" t="s">
        <v>2206</v>
      </c>
      <c r="G1359" s="134" t="s">
        <v>521</v>
      </c>
      <c r="H1359" s="135">
        <v>32</v>
      </c>
      <c r="I1359" s="136"/>
      <c r="J1359" s="137">
        <f>ROUND(I1359*H1359,2)</f>
        <v>0</v>
      </c>
      <c r="K1359" s="133" t="s">
        <v>169</v>
      </c>
      <c r="L1359" s="32"/>
      <c r="M1359" s="138" t="s">
        <v>19</v>
      </c>
      <c r="N1359" s="139" t="s">
        <v>43</v>
      </c>
      <c r="P1359" s="140">
        <f>O1359*H1359</f>
        <v>0</v>
      </c>
      <c r="Q1359" s="140">
        <v>3.0000000000000001E-5</v>
      </c>
      <c r="R1359" s="140">
        <f>Q1359*H1359</f>
        <v>9.6000000000000002E-4</v>
      </c>
      <c r="S1359" s="140">
        <v>0</v>
      </c>
      <c r="T1359" s="141">
        <f>S1359*H1359</f>
        <v>0</v>
      </c>
      <c r="AR1359" s="142" t="s">
        <v>265</v>
      </c>
      <c r="AT1359" s="142" t="s">
        <v>165</v>
      </c>
      <c r="AU1359" s="142" t="s">
        <v>81</v>
      </c>
      <c r="AY1359" s="17" t="s">
        <v>163</v>
      </c>
      <c r="BE1359" s="143">
        <f>IF(N1359="základní",J1359,0)</f>
        <v>0</v>
      </c>
      <c r="BF1359" s="143">
        <f>IF(N1359="snížená",J1359,0)</f>
        <v>0</v>
      </c>
      <c r="BG1359" s="143">
        <f>IF(N1359="zákl. přenesená",J1359,0)</f>
        <v>0</v>
      </c>
      <c r="BH1359" s="143">
        <f>IF(N1359="sníž. přenesená",J1359,0)</f>
        <v>0</v>
      </c>
      <c r="BI1359" s="143">
        <f>IF(N1359="nulová",J1359,0)</f>
        <v>0</v>
      </c>
      <c r="BJ1359" s="17" t="s">
        <v>79</v>
      </c>
      <c r="BK1359" s="143">
        <f>ROUND(I1359*H1359,2)</f>
        <v>0</v>
      </c>
      <c r="BL1359" s="17" t="s">
        <v>265</v>
      </c>
      <c r="BM1359" s="142" t="s">
        <v>2207</v>
      </c>
    </row>
    <row r="1360" spans="2:65" s="1" customFormat="1" ht="11.25">
      <c r="B1360" s="32"/>
      <c r="D1360" s="144" t="s">
        <v>172</v>
      </c>
      <c r="F1360" s="145" t="s">
        <v>2208</v>
      </c>
      <c r="I1360" s="146"/>
      <c r="L1360" s="32"/>
      <c r="M1360" s="147"/>
      <c r="T1360" s="53"/>
      <c r="AT1360" s="17" t="s">
        <v>172</v>
      </c>
      <c r="AU1360" s="17" t="s">
        <v>81</v>
      </c>
    </row>
    <row r="1361" spans="2:65" s="1" customFormat="1" ht="21.75" customHeight="1">
      <c r="B1361" s="32"/>
      <c r="C1361" s="164" t="s">
        <v>2209</v>
      </c>
      <c r="D1361" s="164" t="s">
        <v>271</v>
      </c>
      <c r="E1361" s="165" t="s">
        <v>2210</v>
      </c>
      <c r="F1361" s="166" t="s">
        <v>2211</v>
      </c>
      <c r="G1361" s="167" t="s">
        <v>521</v>
      </c>
      <c r="H1361" s="168">
        <v>32</v>
      </c>
      <c r="I1361" s="169"/>
      <c r="J1361" s="170">
        <f>ROUND(I1361*H1361,2)</f>
        <v>0</v>
      </c>
      <c r="K1361" s="166" t="s">
        <v>169</v>
      </c>
      <c r="L1361" s="171"/>
      <c r="M1361" s="172" t="s">
        <v>19</v>
      </c>
      <c r="N1361" s="173" t="s">
        <v>43</v>
      </c>
      <c r="P1361" s="140">
        <f>O1361*H1361</f>
        <v>0</v>
      </c>
      <c r="Q1361" s="140">
        <v>1.1000000000000001E-3</v>
      </c>
      <c r="R1361" s="140">
        <f>Q1361*H1361</f>
        <v>3.5200000000000002E-2</v>
      </c>
      <c r="S1361" s="140">
        <v>0</v>
      </c>
      <c r="T1361" s="141">
        <f>S1361*H1361</f>
        <v>0</v>
      </c>
      <c r="AR1361" s="142" t="s">
        <v>363</v>
      </c>
      <c r="AT1361" s="142" t="s">
        <v>271</v>
      </c>
      <c r="AU1361" s="142" t="s">
        <v>81</v>
      </c>
      <c r="AY1361" s="17" t="s">
        <v>163</v>
      </c>
      <c r="BE1361" s="143">
        <f>IF(N1361="základní",J1361,0)</f>
        <v>0</v>
      </c>
      <c r="BF1361" s="143">
        <f>IF(N1361="snížená",J1361,0)</f>
        <v>0</v>
      </c>
      <c r="BG1361" s="143">
        <f>IF(N1361="zákl. přenesená",J1361,0)</f>
        <v>0</v>
      </c>
      <c r="BH1361" s="143">
        <f>IF(N1361="sníž. přenesená",J1361,0)</f>
        <v>0</v>
      </c>
      <c r="BI1361" s="143">
        <f>IF(N1361="nulová",J1361,0)</f>
        <v>0</v>
      </c>
      <c r="BJ1361" s="17" t="s">
        <v>79</v>
      </c>
      <c r="BK1361" s="143">
        <f>ROUND(I1361*H1361,2)</f>
        <v>0</v>
      </c>
      <c r="BL1361" s="17" t="s">
        <v>265</v>
      </c>
      <c r="BM1361" s="142" t="s">
        <v>2212</v>
      </c>
    </row>
    <row r="1362" spans="2:65" s="1" customFormat="1" ht="29.25">
      <c r="B1362" s="32"/>
      <c r="D1362" s="148" t="s">
        <v>276</v>
      </c>
      <c r="F1362" s="149" t="s">
        <v>2213</v>
      </c>
      <c r="I1362" s="146"/>
      <c r="L1362" s="32"/>
      <c r="M1362" s="147"/>
      <c r="T1362" s="53"/>
      <c r="AT1362" s="17" t="s">
        <v>276</v>
      </c>
      <c r="AU1362" s="17" t="s">
        <v>81</v>
      </c>
    </row>
    <row r="1363" spans="2:65" s="1" customFormat="1" ht="49.15" customHeight="1">
      <c r="B1363" s="32"/>
      <c r="C1363" s="131" t="s">
        <v>2214</v>
      </c>
      <c r="D1363" s="131" t="s">
        <v>165</v>
      </c>
      <c r="E1363" s="132" t="s">
        <v>2215</v>
      </c>
      <c r="F1363" s="133" t="s">
        <v>2216</v>
      </c>
      <c r="G1363" s="134" t="s">
        <v>254</v>
      </c>
      <c r="H1363" s="135">
        <v>274.88</v>
      </c>
      <c r="I1363" s="136"/>
      <c r="J1363" s="137">
        <f>ROUND(I1363*H1363,2)</f>
        <v>0</v>
      </c>
      <c r="K1363" s="133" t="s">
        <v>169</v>
      </c>
      <c r="L1363" s="32"/>
      <c r="M1363" s="138" t="s">
        <v>19</v>
      </c>
      <c r="N1363" s="139" t="s">
        <v>43</v>
      </c>
      <c r="P1363" s="140">
        <f>O1363*H1363</f>
        <v>0</v>
      </c>
      <c r="Q1363" s="140">
        <v>0</v>
      </c>
      <c r="R1363" s="140">
        <f>Q1363*H1363</f>
        <v>0</v>
      </c>
      <c r="S1363" s="140">
        <v>0</v>
      </c>
      <c r="T1363" s="141">
        <f>S1363*H1363</f>
        <v>0</v>
      </c>
      <c r="AR1363" s="142" t="s">
        <v>265</v>
      </c>
      <c r="AT1363" s="142" t="s">
        <v>165</v>
      </c>
      <c r="AU1363" s="142" t="s">
        <v>81</v>
      </c>
      <c r="AY1363" s="17" t="s">
        <v>163</v>
      </c>
      <c r="BE1363" s="143">
        <f>IF(N1363="základní",J1363,0)</f>
        <v>0</v>
      </c>
      <c r="BF1363" s="143">
        <f>IF(N1363="snížená",J1363,0)</f>
        <v>0</v>
      </c>
      <c r="BG1363" s="143">
        <f>IF(N1363="zákl. přenesená",J1363,0)</f>
        <v>0</v>
      </c>
      <c r="BH1363" s="143">
        <f>IF(N1363="sníž. přenesená",J1363,0)</f>
        <v>0</v>
      </c>
      <c r="BI1363" s="143">
        <f>IF(N1363="nulová",J1363,0)</f>
        <v>0</v>
      </c>
      <c r="BJ1363" s="17" t="s">
        <v>79</v>
      </c>
      <c r="BK1363" s="143">
        <f>ROUND(I1363*H1363,2)</f>
        <v>0</v>
      </c>
      <c r="BL1363" s="17" t="s">
        <v>265</v>
      </c>
      <c r="BM1363" s="142" t="s">
        <v>2217</v>
      </c>
    </row>
    <row r="1364" spans="2:65" s="1" customFormat="1" ht="11.25">
      <c r="B1364" s="32"/>
      <c r="D1364" s="144" t="s">
        <v>172</v>
      </c>
      <c r="F1364" s="145" t="s">
        <v>2218</v>
      </c>
      <c r="I1364" s="146"/>
      <c r="L1364" s="32"/>
      <c r="M1364" s="147"/>
      <c r="T1364" s="53"/>
      <c r="AT1364" s="17" t="s">
        <v>172</v>
      </c>
      <c r="AU1364" s="17" t="s">
        <v>81</v>
      </c>
    </row>
    <row r="1365" spans="2:65" s="1" customFormat="1" ht="146.25">
      <c r="B1365" s="32"/>
      <c r="D1365" s="148" t="s">
        <v>174</v>
      </c>
      <c r="F1365" s="149" t="s">
        <v>2219</v>
      </c>
      <c r="I1365" s="146"/>
      <c r="L1365" s="32"/>
      <c r="M1365" s="147"/>
      <c r="T1365" s="53"/>
      <c r="AT1365" s="17" t="s">
        <v>174</v>
      </c>
      <c r="AU1365" s="17" t="s">
        <v>81</v>
      </c>
    </row>
    <row r="1366" spans="2:65" s="12" customFormat="1" ht="11.25">
      <c r="B1366" s="150"/>
      <c r="D1366" s="148" t="s">
        <v>188</v>
      </c>
      <c r="E1366" s="151" t="s">
        <v>19</v>
      </c>
      <c r="F1366" s="152" t="s">
        <v>2220</v>
      </c>
      <c r="H1366" s="153">
        <v>274.88</v>
      </c>
      <c r="I1366" s="154"/>
      <c r="L1366" s="150"/>
      <c r="M1366" s="155"/>
      <c r="T1366" s="156"/>
      <c r="AT1366" s="151" t="s">
        <v>188</v>
      </c>
      <c r="AU1366" s="151" t="s">
        <v>81</v>
      </c>
      <c r="AV1366" s="12" t="s">
        <v>81</v>
      </c>
      <c r="AW1366" s="12" t="s">
        <v>34</v>
      </c>
      <c r="AX1366" s="12" t="s">
        <v>79</v>
      </c>
      <c r="AY1366" s="151" t="s">
        <v>163</v>
      </c>
    </row>
    <row r="1367" spans="2:65" s="1" customFormat="1" ht="24.2" customHeight="1">
      <c r="B1367" s="32"/>
      <c r="C1367" s="164" t="s">
        <v>2221</v>
      </c>
      <c r="D1367" s="164" t="s">
        <v>271</v>
      </c>
      <c r="E1367" s="165" t="s">
        <v>2222</v>
      </c>
      <c r="F1367" s="166" t="s">
        <v>2223</v>
      </c>
      <c r="G1367" s="167" t="s">
        <v>185</v>
      </c>
      <c r="H1367" s="168">
        <v>158.33099999999999</v>
      </c>
      <c r="I1367" s="169"/>
      <c r="J1367" s="170">
        <f>ROUND(I1367*H1367,2)</f>
        <v>0</v>
      </c>
      <c r="K1367" s="166" t="s">
        <v>192</v>
      </c>
      <c r="L1367" s="171"/>
      <c r="M1367" s="172" t="s">
        <v>19</v>
      </c>
      <c r="N1367" s="173" t="s">
        <v>43</v>
      </c>
      <c r="P1367" s="140">
        <f>O1367*H1367</f>
        <v>0</v>
      </c>
      <c r="Q1367" s="140">
        <v>0</v>
      </c>
      <c r="R1367" s="140">
        <f>Q1367*H1367</f>
        <v>0</v>
      </c>
      <c r="S1367" s="140">
        <v>0</v>
      </c>
      <c r="T1367" s="141">
        <f>S1367*H1367</f>
        <v>0</v>
      </c>
      <c r="AR1367" s="142" t="s">
        <v>363</v>
      </c>
      <c r="AT1367" s="142" t="s">
        <v>271</v>
      </c>
      <c r="AU1367" s="142" t="s">
        <v>81</v>
      </c>
      <c r="AY1367" s="17" t="s">
        <v>163</v>
      </c>
      <c r="BE1367" s="143">
        <f>IF(N1367="základní",J1367,0)</f>
        <v>0</v>
      </c>
      <c r="BF1367" s="143">
        <f>IF(N1367="snížená",J1367,0)</f>
        <v>0</v>
      </c>
      <c r="BG1367" s="143">
        <f>IF(N1367="zákl. přenesená",J1367,0)</f>
        <v>0</v>
      </c>
      <c r="BH1367" s="143">
        <f>IF(N1367="sníž. přenesená",J1367,0)</f>
        <v>0</v>
      </c>
      <c r="BI1367" s="143">
        <f>IF(N1367="nulová",J1367,0)</f>
        <v>0</v>
      </c>
      <c r="BJ1367" s="17" t="s">
        <v>79</v>
      </c>
      <c r="BK1367" s="143">
        <f>ROUND(I1367*H1367,2)</f>
        <v>0</v>
      </c>
      <c r="BL1367" s="17" t="s">
        <v>265</v>
      </c>
      <c r="BM1367" s="142" t="s">
        <v>2224</v>
      </c>
    </row>
    <row r="1368" spans="2:65" s="1" customFormat="1" ht="48.75">
      <c r="B1368" s="32"/>
      <c r="D1368" s="148" t="s">
        <v>276</v>
      </c>
      <c r="F1368" s="149" t="s">
        <v>2225</v>
      </c>
      <c r="I1368" s="146"/>
      <c r="L1368" s="32"/>
      <c r="M1368" s="147"/>
      <c r="T1368" s="53"/>
      <c r="AT1368" s="17" t="s">
        <v>276</v>
      </c>
      <c r="AU1368" s="17" t="s">
        <v>81</v>
      </c>
    </row>
    <row r="1369" spans="2:65" s="12" customFormat="1" ht="11.25">
      <c r="B1369" s="150"/>
      <c r="D1369" s="148" t="s">
        <v>188</v>
      </c>
      <c r="E1369" s="151" t="s">
        <v>19</v>
      </c>
      <c r="F1369" s="152" t="s">
        <v>2226</v>
      </c>
      <c r="H1369" s="153">
        <v>158.33099999999999</v>
      </c>
      <c r="I1369" s="154"/>
      <c r="L1369" s="150"/>
      <c r="M1369" s="155"/>
      <c r="T1369" s="156"/>
      <c r="AT1369" s="151" t="s">
        <v>188</v>
      </c>
      <c r="AU1369" s="151" t="s">
        <v>81</v>
      </c>
      <c r="AV1369" s="12" t="s">
        <v>81</v>
      </c>
      <c r="AW1369" s="12" t="s">
        <v>34</v>
      </c>
      <c r="AX1369" s="12" t="s">
        <v>79</v>
      </c>
      <c r="AY1369" s="151" t="s">
        <v>163</v>
      </c>
    </row>
    <row r="1370" spans="2:65" s="1" customFormat="1" ht="55.5" customHeight="1">
      <c r="B1370" s="32"/>
      <c r="C1370" s="131" t="s">
        <v>2227</v>
      </c>
      <c r="D1370" s="131" t="s">
        <v>165</v>
      </c>
      <c r="E1370" s="132" t="s">
        <v>2228</v>
      </c>
      <c r="F1370" s="133" t="s">
        <v>2229</v>
      </c>
      <c r="G1370" s="134" t="s">
        <v>254</v>
      </c>
      <c r="H1370" s="135">
        <v>256.68</v>
      </c>
      <c r="I1370" s="136"/>
      <c r="J1370" s="137">
        <f>ROUND(I1370*H1370,2)</f>
        <v>0</v>
      </c>
      <c r="K1370" s="133" t="s">
        <v>169</v>
      </c>
      <c r="L1370" s="32"/>
      <c r="M1370" s="138" t="s">
        <v>19</v>
      </c>
      <c r="N1370" s="139" t="s">
        <v>43</v>
      </c>
      <c r="P1370" s="140">
        <f>O1370*H1370</f>
        <v>0</v>
      </c>
      <c r="Q1370" s="140">
        <v>0</v>
      </c>
      <c r="R1370" s="140">
        <f>Q1370*H1370</f>
        <v>0</v>
      </c>
      <c r="S1370" s="140">
        <v>0</v>
      </c>
      <c r="T1370" s="141">
        <f>S1370*H1370</f>
        <v>0</v>
      </c>
      <c r="AR1370" s="142" t="s">
        <v>265</v>
      </c>
      <c r="AT1370" s="142" t="s">
        <v>165</v>
      </c>
      <c r="AU1370" s="142" t="s">
        <v>81</v>
      </c>
      <c r="AY1370" s="17" t="s">
        <v>163</v>
      </c>
      <c r="BE1370" s="143">
        <f>IF(N1370="základní",J1370,0)</f>
        <v>0</v>
      </c>
      <c r="BF1370" s="143">
        <f>IF(N1370="snížená",J1370,0)</f>
        <v>0</v>
      </c>
      <c r="BG1370" s="143">
        <f>IF(N1370="zákl. přenesená",J1370,0)</f>
        <v>0</v>
      </c>
      <c r="BH1370" s="143">
        <f>IF(N1370="sníž. přenesená",J1370,0)</f>
        <v>0</v>
      </c>
      <c r="BI1370" s="143">
        <f>IF(N1370="nulová",J1370,0)</f>
        <v>0</v>
      </c>
      <c r="BJ1370" s="17" t="s">
        <v>79</v>
      </c>
      <c r="BK1370" s="143">
        <f>ROUND(I1370*H1370,2)</f>
        <v>0</v>
      </c>
      <c r="BL1370" s="17" t="s">
        <v>265</v>
      </c>
      <c r="BM1370" s="142" t="s">
        <v>2230</v>
      </c>
    </row>
    <row r="1371" spans="2:65" s="1" customFormat="1" ht="11.25">
      <c r="B1371" s="32"/>
      <c r="D1371" s="144" t="s">
        <v>172</v>
      </c>
      <c r="F1371" s="145" t="s">
        <v>2231</v>
      </c>
      <c r="I1371" s="146"/>
      <c r="L1371" s="32"/>
      <c r="M1371" s="147"/>
      <c r="T1371" s="53"/>
      <c r="AT1371" s="17" t="s">
        <v>172</v>
      </c>
      <c r="AU1371" s="17" t="s">
        <v>81</v>
      </c>
    </row>
    <row r="1372" spans="2:65" s="1" customFormat="1" ht="146.25">
      <c r="B1372" s="32"/>
      <c r="D1372" s="148" t="s">
        <v>174</v>
      </c>
      <c r="F1372" s="149" t="s">
        <v>2219</v>
      </c>
      <c r="I1372" s="146"/>
      <c r="L1372" s="32"/>
      <c r="M1372" s="147"/>
      <c r="T1372" s="53"/>
      <c r="AT1372" s="17" t="s">
        <v>174</v>
      </c>
      <c r="AU1372" s="17" t="s">
        <v>81</v>
      </c>
    </row>
    <row r="1373" spans="2:65" s="12" customFormat="1" ht="11.25">
      <c r="B1373" s="150"/>
      <c r="D1373" s="148" t="s">
        <v>188</v>
      </c>
      <c r="E1373" s="151" t="s">
        <v>19</v>
      </c>
      <c r="F1373" s="152" t="s">
        <v>2232</v>
      </c>
      <c r="H1373" s="153">
        <v>256.68</v>
      </c>
      <c r="I1373" s="154"/>
      <c r="L1373" s="150"/>
      <c r="M1373" s="155"/>
      <c r="T1373" s="156"/>
      <c r="AT1373" s="151" t="s">
        <v>188</v>
      </c>
      <c r="AU1373" s="151" t="s">
        <v>81</v>
      </c>
      <c r="AV1373" s="12" t="s">
        <v>81</v>
      </c>
      <c r="AW1373" s="12" t="s">
        <v>34</v>
      </c>
      <c r="AX1373" s="12" t="s">
        <v>79</v>
      </c>
      <c r="AY1373" s="151" t="s">
        <v>163</v>
      </c>
    </row>
    <row r="1374" spans="2:65" s="1" customFormat="1" ht="24.2" customHeight="1">
      <c r="B1374" s="32"/>
      <c r="C1374" s="164" t="s">
        <v>2233</v>
      </c>
      <c r="D1374" s="164" t="s">
        <v>271</v>
      </c>
      <c r="E1374" s="165" t="s">
        <v>2234</v>
      </c>
      <c r="F1374" s="166" t="s">
        <v>2235</v>
      </c>
      <c r="G1374" s="167" t="s">
        <v>185</v>
      </c>
      <c r="H1374" s="168">
        <v>19.713000000000001</v>
      </c>
      <c r="I1374" s="169"/>
      <c r="J1374" s="170">
        <f>ROUND(I1374*H1374,2)</f>
        <v>0</v>
      </c>
      <c r="K1374" s="166" t="s">
        <v>192</v>
      </c>
      <c r="L1374" s="171"/>
      <c r="M1374" s="172" t="s">
        <v>19</v>
      </c>
      <c r="N1374" s="173" t="s">
        <v>43</v>
      </c>
      <c r="P1374" s="140">
        <f>O1374*H1374</f>
        <v>0</v>
      </c>
      <c r="Q1374" s="140">
        <v>0</v>
      </c>
      <c r="R1374" s="140">
        <f>Q1374*H1374</f>
        <v>0</v>
      </c>
      <c r="S1374" s="140">
        <v>0</v>
      </c>
      <c r="T1374" s="141">
        <f>S1374*H1374</f>
        <v>0</v>
      </c>
      <c r="AR1374" s="142" t="s">
        <v>363</v>
      </c>
      <c r="AT1374" s="142" t="s">
        <v>271</v>
      </c>
      <c r="AU1374" s="142" t="s">
        <v>81</v>
      </c>
      <c r="AY1374" s="17" t="s">
        <v>163</v>
      </c>
      <c r="BE1374" s="143">
        <f>IF(N1374="základní",J1374,0)</f>
        <v>0</v>
      </c>
      <c r="BF1374" s="143">
        <f>IF(N1374="snížená",J1374,0)</f>
        <v>0</v>
      </c>
      <c r="BG1374" s="143">
        <f>IF(N1374="zákl. přenesená",J1374,0)</f>
        <v>0</v>
      </c>
      <c r="BH1374" s="143">
        <f>IF(N1374="sníž. přenesená",J1374,0)</f>
        <v>0</v>
      </c>
      <c r="BI1374" s="143">
        <f>IF(N1374="nulová",J1374,0)</f>
        <v>0</v>
      </c>
      <c r="BJ1374" s="17" t="s">
        <v>79</v>
      </c>
      <c r="BK1374" s="143">
        <f>ROUND(I1374*H1374,2)</f>
        <v>0</v>
      </c>
      <c r="BL1374" s="17" t="s">
        <v>265</v>
      </c>
      <c r="BM1374" s="142" t="s">
        <v>2236</v>
      </c>
    </row>
    <row r="1375" spans="2:65" s="1" customFormat="1" ht="48.75">
      <c r="B1375" s="32"/>
      <c r="D1375" s="148" t="s">
        <v>276</v>
      </c>
      <c r="F1375" s="149" t="s">
        <v>2237</v>
      </c>
      <c r="I1375" s="146"/>
      <c r="L1375" s="32"/>
      <c r="M1375" s="147"/>
      <c r="T1375" s="53"/>
      <c r="AT1375" s="17" t="s">
        <v>276</v>
      </c>
      <c r="AU1375" s="17" t="s">
        <v>81</v>
      </c>
    </row>
    <row r="1376" spans="2:65" s="12" customFormat="1" ht="11.25">
      <c r="B1376" s="150"/>
      <c r="D1376" s="148" t="s">
        <v>188</v>
      </c>
      <c r="E1376" s="151" t="s">
        <v>19</v>
      </c>
      <c r="F1376" s="152" t="s">
        <v>2238</v>
      </c>
      <c r="H1376" s="153">
        <v>19.713000000000001</v>
      </c>
      <c r="I1376" s="154"/>
      <c r="L1376" s="150"/>
      <c r="M1376" s="155"/>
      <c r="T1376" s="156"/>
      <c r="AT1376" s="151" t="s">
        <v>188</v>
      </c>
      <c r="AU1376" s="151" t="s">
        <v>81</v>
      </c>
      <c r="AV1376" s="12" t="s">
        <v>81</v>
      </c>
      <c r="AW1376" s="12" t="s">
        <v>34</v>
      </c>
      <c r="AX1376" s="12" t="s">
        <v>79</v>
      </c>
      <c r="AY1376" s="151" t="s">
        <v>163</v>
      </c>
    </row>
    <row r="1377" spans="2:65" s="1" customFormat="1" ht="37.9" customHeight="1">
      <c r="B1377" s="32"/>
      <c r="C1377" s="131" t="s">
        <v>2239</v>
      </c>
      <c r="D1377" s="131" t="s">
        <v>165</v>
      </c>
      <c r="E1377" s="132" t="s">
        <v>2240</v>
      </c>
      <c r="F1377" s="133" t="s">
        <v>2241</v>
      </c>
      <c r="G1377" s="134" t="s">
        <v>274</v>
      </c>
      <c r="H1377" s="135">
        <v>2.5310000000000001</v>
      </c>
      <c r="I1377" s="136"/>
      <c r="J1377" s="137">
        <f>ROUND(I1377*H1377,2)</f>
        <v>0</v>
      </c>
      <c r="K1377" s="133" t="s">
        <v>192</v>
      </c>
      <c r="L1377" s="32"/>
      <c r="M1377" s="138" t="s">
        <v>19</v>
      </c>
      <c r="N1377" s="139" t="s">
        <v>43</v>
      </c>
      <c r="P1377" s="140">
        <f>O1377*H1377</f>
        <v>0</v>
      </c>
      <c r="Q1377" s="140">
        <v>0</v>
      </c>
      <c r="R1377" s="140">
        <f>Q1377*H1377</f>
        <v>0</v>
      </c>
      <c r="S1377" s="140">
        <v>0</v>
      </c>
      <c r="T1377" s="141">
        <f>S1377*H1377</f>
        <v>0</v>
      </c>
      <c r="AR1377" s="142" t="s">
        <v>265</v>
      </c>
      <c r="AT1377" s="142" t="s">
        <v>165</v>
      </c>
      <c r="AU1377" s="142" t="s">
        <v>81</v>
      </c>
      <c r="AY1377" s="17" t="s">
        <v>163</v>
      </c>
      <c r="BE1377" s="143">
        <f>IF(N1377="základní",J1377,0)</f>
        <v>0</v>
      </c>
      <c r="BF1377" s="143">
        <f>IF(N1377="snížená",J1377,0)</f>
        <v>0</v>
      </c>
      <c r="BG1377" s="143">
        <f>IF(N1377="zákl. přenesená",J1377,0)</f>
        <v>0</v>
      </c>
      <c r="BH1377" s="143">
        <f>IF(N1377="sníž. přenesená",J1377,0)</f>
        <v>0</v>
      </c>
      <c r="BI1377" s="143">
        <f>IF(N1377="nulová",J1377,0)</f>
        <v>0</v>
      </c>
      <c r="BJ1377" s="17" t="s">
        <v>79</v>
      </c>
      <c r="BK1377" s="143">
        <f>ROUND(I1377*H1377,2)</f>
        <v>0</v>
      </c>
      <c r="BL1377" s="17" t="s">
        <v>265</v>
      </c>
      <c r="BM1377" s="142" t="s">
        <v>2242</v>
      </c>
    </row>
    <row r="1378" spans="2:65" s="1" customFormat="1" ht="37.9" customHeight="1">
      <c r="B1378" s="32"/>
      <c r="C1378" s="131" t="s">
        <v>2243</v>
      </c>
      <c r="D1378" s="131" t="s">
        <v>165</v>
      </c>
      <c r="E1378" s="132" t="s">
        <v>2244</v>
      </c>
      <c r="F1378" s="133" t="s">
        <v>2245</v>
      </c>
      <c r="G1378" s="134" t="s">
        <v>274</v>
      </c>
      <c r="H1378" s="135">
        <v>0.32300000000000001</v>
      </c>
      <c r="I1378" s="136"/>
      <c r="J1378" s="137">
        <f>ROUND(I1378*H1378,2)</f>
        <v>0</v>
      </c>
      <c r="K1378" s="133" t="s">
        <v>192</v>
      </c>
      <c r="L1378" s="32"/>
      <c r="M1378" s="138" t="s">
        <v>19</v>
      </c>
      <c r="N1378" s="139" t="s">
        <v>43</v>
      </c>
      <c r="P1378" s="140">
        <f>O1378*H1378</f>
        <v>0</v>
      </c>
      <c r="Q1378" s="140">
        <v>0</v>
      </c>
      <c r="R1378" s="140">
        <f>Q1378*H1378</f>
        <v>0</v>
      </c>
      <c r="S1378" s="140">
        <v>0</v>
      </c>
      <c r="T1378" s="141">
        <f>S1378*H1378</f>
        <v>0</v>
      </c>
      <c r="AR1378" s="142" t="s">
        <v>265</v>
      </c>
      <c r="AT1378" s="142" t="s">
        <v>165</v>
      </c>
      <c r="AU1378" s="142" t="s">
        <v>81</v>
      </c>
      <c r="AY1378" s="17" t="s">
        <v>163</v>
      </c>
      <c r="BE1378" s="143">
        <f>IF(N1378="základní",J1378,0)</f>
        <v>0</v>
      </c>
      <c r="BF1378" s="143">
        <f>IF(N1378="snížená",J1378,0)</f>
        <v>0</v>
      </c>
      <c r="BG1378" s="143">
        <f>IF(N1378="zákl. přenesená",J1378,0)</f>
        <v>0</v>
      </c>
      <c r="BH1378" s="143">
        <f>IF(N1378="sníž. přenesená",J1378,0)</f>
        <v>0</v>
      </c>
      <c r="BI1378" s="143">
        <f>IF(N1378="nulová",J1378,0)</f>
        <v>0</v>
      </c>
      <c r="BJ1378" s="17" t="s">
        <v>79</v>
      </c>
      <c r="BK1378" s="143">
        <f>ROUND(I1378*H1378,2)</f>
        <v>0</v>
      </c>
      <c r="BL1378" s="17" t="s">
        <v>265</v>
      </c>
      <c r="BM1378" s="142" t="s">
        <v>2246</v>
      </c>
    </row>
    <row r="1379" spans="2:65" s="1" customFormat="1" ht="66.75" customHeight="1">
      <c r="B1379" s="32"/>
      <c r="C1379" s="131" t="s">
        <v>2247</v>
      </c>
      <c r="D1379" s="131" t="s">
        <v>165</v>
      </c>
      <c r="E1379" s="132" t="s">
        <v>2248</v>
      </c>
      <c r="F1379" s="133" t="s">
        <v>2249</v>
      </c>
      <c r="G1379" s="134" t="s">
        <v>274</v>
      </c>
      <c r="H1379" s="135">
        <v>25.922000000000001</v>
      </c>
      <c r="I1379" s="136"/>
      <c r="J1379" s="137">
        <f>ROUND(I1379*H1379,2)</f>
        <v>0</v>
      </c>
      <c r="K1379" s="133" t="s">
        <v>169</v>
      </c>
      <c r="L1379" s="32"/>
      <c r="M1379" s="138" t="s">
        <v>19</v>
      </c>
      <c r="N1379" s="139" t="s">
        <v>43</v>
      </c>
      <c r="P1379" s="140">
        <f>O1379*H1379</f>
        <v>0</v>
      </c>
      <c r="Q1379" s="140">
        <v>0</v>
      </c>
      <c r="R1379" s="140">
        <f>Q1379*H1379</f>
        <v>0</v>
      </c>
      <c r="S1379" s="140">
        <v>0</v>
      </c>
      <c r="T1379" s="141">
        <f>S1379*H1379</f>
        <v>0</v>
      </c>
      <c r="AR1379" s="142" t="s">
        <v>265</v>
      </c>
      <c r="AT1379" s="142" t="s">
        <v>165</v>
      </c>
      <c r="AU1379" s="142" t="s">
        <v>81</v>
      </c>
      <c r="AY1379" s="17" t="s">
        <v>163</v>
      </c>
      <c r="BE1379" s="143">
        <f>IF(N1379="základní",J1379,0)</f>
        <v>0</v>
      </c>
      <c r="BF1379" s="143">
        <f>IF(N1379="snížená",J1379,0)</f>
        <v>0</v>
      </c>
      <c r="BG1379" s="143">
        <f>IF(N1379="zákl. přenesená",J1379,0)</f>
        <v>0</v>
      </c>
      <c r="BH1379" s="143">
        <f>IF(N1379="sníž. přenesená",J1379,0)</f>
        <v>0</v>
      </c>
      <c r="BI1379" s="143">
        <f>IF(N1379="nulová",J1379,0)</f>
        <v>0</v>
      </c>
      <c r="BJ1379" s="17" t="s">
        <v>79</v>
      </c>
      <c r="BK1379" s="143">
        <f>ROUND(I1379*H1379,2)</f>
        <v>0</v>
      </c>
      <c r="BL1379" s="17" t="s">
        <v>265</v>
      </c>
      <c r="BM1379" s="142" t="s">
        <v>2250</v>
      </c>
    </row>
    <row r="1380" spans="2:65" s="1" customFormat="1" ht="11.25">
      <c r="B1380" s="32"/>
      <c r="D1380" s="144" t="s">
        <v>172</v>
      </c>
      <c r="F1380" s="145" t="s">
        <v>2251</v>
      </c>
      <c r="I1380" s="146"/>
      <c r="L1380" s="32"/>
      <c r="M1380" s="147"/>
      <c r="T1380" s="53"/>
      <c r="AT1380" s="17" t="s">
        <v>172</v>
      </c>
      <c r="AU1380" s="17" t="s">
        <v>81</v>
      </c>
    </row>
    <row r="1381" spans="2:65" s="1" customFormat="1" ht="146.25">
      <c r="B1381" s="32"/>
      <c r="D1381" s="148" t="s">
        <v>174</v>
      </c>
      <c r="F1381" s="149" t="s">
        <v>2252</v>
      </c>
      <c r="I1381" s="146"/>
      <c r="L1381" s="32"/>
      <c r="M1381" s="147"/>
      <c r="T1381" s="53"/>
      <c r="AT1381" s="17" t="s">
        <v>174</v>
      </c>
      <c r="AU1381" s="17" t="s">
        <v>81</v>
      </c>
    </row>
    <row r="1382" spans="2:65" s="11" customFormat="1" ht="22.9" customHeight="1">
      <c r="B1382" s="119"/>
      <c r="D1382" s="120" t="s">
        <v>71</v>
      </c>
      <c r="E1382" s="129" t="s">
        <v>2253</v>
      </c>
      <c r="F1382" s="129" t="s">
        <v>2254</v>
      </c>
      <c r="I1382" s="122"/>
      <c r="J1382" s="130">
        <f>BK1382</f>
        <v>0</v>
      </c>
      <c r="L1382" s="119"/>
      <c r="M1382" s="124"/>
      <c r="P1382" s="125">
        <f>SUM(P1383:P1412)</f>
        <v>0</v>
      </c>
      <c r="R1382" s="125">
        <f>SUM(R1383:R1412)</f>
        <v>2.8048963000000002</v>
      </c>
      <c r="T1382" s="126">
        <f>SUM(T1383:T1412)</f>
        <v>0</v>
      </c>
      <c r="AR1382" s="120" t="s">
        <v>81</v>
      </c>
      <c r="AT1382" s="127" t="s">
        <v>71</v>
      </c>
      <c r="AU1382" s="127" t="s">
        <v>79</v>
      </c>
      <c r="AY1382" s="120" t="s">
        <v>163</v>
      </c>
      <c r="BK1382" s="128">
        <f>SUM(BK1383:BK1412)</f>
        <v>0</v>
      </c>
    </row>
    <row r="1383" spans="2:65" s="1" customFormat="1" ht="37.9" customHeight="1">
      <c r="B1383" s="32"/>
      <c r="C1383" s="131" t="s">
        <v>2255</v>
      </c>
      <c r="D1383" s="131" t="s">
        <v>165</v>
      </c>
      <c r="E1383" s="132" t="s">
        <v>2256</v>
      </c>
      <c r="F1383" s="133" t="s">
        <v>2257</v>
      </c>
      <c r="G1383" s="134" t="s">
        <v>254</v>
      </c>
      <c r="H1383" s="135">
        <v>161.96</v>
      </c>
      <c r="I1383" s="136"/>
      <c r="J1383" s="137">
        <f>ROUND(I1383*H1383,2)</f>
        <v>0</v>
      </c>
      <c r="K1383" s="133" t="s">
        <v>192</v>
      </c>
      <c r="L1383" s="32"/>
      <c r="M1383" s="138" t="s">
        <v>19</v>
      </c>
      <c r="N1383" s="139" t="s">
        <v>43</v>
      </c>
      <c r="P1383" s="140">
        <f>O1383*H1383</f>
        <v>0</v>
      </c>
      <c r="Q1383" s="140">
        <v>6.5300000000000002E-3</v>
      </c>
      <c r="R1383" s="140">
        <f>Q1383*H1383</f>
        <v>1.0575988000000001</v>
      </c>
      <c r="S1383" s="140">
        <v>0</v>
      </c>
      <c r="T1383" s="141">
        <f>S1383*H1383</f>
        <v>0</v>
      </c>
      <c r="AR1383" s="142" t="s">
        <v>265</v>
      </c>
      <c r="AT1383" s="142" t="s">
        <v>165</v>
      </c>
      <c r="AU1383" s="142" t="s">
        <v>81</v>
      </c>
      <c r="AY1383" s="17" t="s">
        <v>163</v>
      </c>
      <c r="BE1383" s="143">
        <f>IF(N1383="základní",J1383,0)</f>
        <v>0</v>
      </c>
      <c r="BF1383" s="143">
        <f>IF(N1383="snížená",J1383,0)</f>
        <v>0</v>
      </c>
      <c r="BG1383" s="143">
        <f>IF(N1383="zákl. přenesená",J1383,0)</f>
        <v>0</v>
      </c>
      <c r="BH1383" s="143">
        <f>IF(N1383="sníž. přenesená",J1383,0)</f>
        <v>0</v>
      </c>
      <c r="BI1383" s="143">
        <f>IF(N1383="nulová",J1383,0)</f>
        <v>0</v>
      </c>
      <c r="BJ1383" s="17" t="s">
        <v>79</v>
      </c>
      <c r="BK1383" s="143">
        <f>ROUND(I1383*H1383,2)</f>
        <v>0</v>
      </c>
      <c r="BL1383" s="17" t="s">
        <v>265</v>
      </c>
      <c r="BM1383" s="142" t="s">
        <v>2258</v>
      </c>
    </row>
    <row r="1384" spans="2:65" s="1" customFormat="1" ht="29.25">
      <c r="B1384" s="32"/>
      <c r="D1384" s="148" t="s">
        <v>276</v>
      </c>
      <c r="F1384" s="149" t="s">
        <v>2259</v>
      </c>
      <c r="I1384" s="146"/>
      <c r="L1384" s="32"/>
      <c r="M1384" s="147"/>
      <c r="T1384" s="53"/>
      <c r="AT1384" s="17" t="s">
        <v>276</v>
      </c>
      <c r="AU1384" s="17" t="s">
        <v>81</v>
      </c>
    </row>
    <row r="1385" spans="2:65" s="1" customFormat="1" ht="37.9" customHeight="1">
      <c r="B1385" s="32"/>
      <c r="C1385" s="131" t="s">
        <v>2260</v>
      </c>
      <c r="D1385" s="131" t="s">
        <v>165</v>
      </c>
      <c r="E1385" s="132" t="s">
        <v>2261</v>
      </c>
      <c r="F1385" s="133" t="s">
        <v>2262</v>
      </c>
      <c r="G1385" s="134" t="s">
        <v>254</v>
      </c>
      <c r="H1385" s="135">
        <v>105.11</v>
      </c>
      <c r="I1385" s="136"/>
      <c r="J1385" s="137">
        <f>ROUND(I1385*H1385,2)</f>
        <v>0</v>
      </c>
      <c r="K1385" s="133" t="s">
        <v>192</v>
      </c>
      <c r="L1385" s="32"/>
      <c r="M1385" s="138" t="s">
        <v>19</v>
      </c>
      <c r="N1385" s="139" t="s">
        <v>43</v>
      </c>
      <c r="P1385" s="140">
        <f>O1385*H1385</f>
        <v>0</v>
      </c>
      <c r="Q1385" s="140">
        <v>6.5300000000000002E-3</v>
      </c>
      <c r="R1385" s="140">
        <f>Q1385*H1385</f>
        <v>0.68636830000000004</v>
      </c>
      <c r="S1385" s="140">
        <v>0</v>
      </c>
      <c r="T1385" s="141">
        <f>S1385*H1385</f>
        <v>0</v>
      </c>
      <c r="AR1385" s="142" t="s">
        <v>265</v>
      </c>
      <c r="AT1385" s="142" t="s">
        <v>165</v>
      </c>
      <c r="AU1385" s="142" t="s">
        <v>81</v>
      </c>
      <c r="AY1385" s="17" t="s">
        <v>163</v>
      </c>
      <c r="BE1385" s="143">
        <f>IF(N1385="základní",J1385,0)</f>
        <v>0</v>
      </c>
      <c r="BF1385" s="143">
        <f>IF(N1385="snížená",J1385,0)</f>
        <v>0</v>
      </c>
      <c r="BG1385" s="143">
        <f>IF(N1385="zákl. přenesená",J1385,0)</f>
        <v>0</v>
      </c>
      <c r="BH1385" s="143">
        <f>IF(N1385="sníž. přenesená",J1385,0)</f>
        <v>0</v>
      </c>
      <c r="BI1385" s="143">
        <f>IF(N1385="nulová",J1385,0)</f>
        <v>0</v>
      </c>
      <c r="BJ1385" s="17" t="s">
        <v>79</v>
      </c>
      <c r="BK1385" s="143">
        <f>ROUND(I1385*H1385,2)</f>
        <v>0</v>
      </c>
      <c r="BL1385" s="17" t="s">
        <v>265</v>
      </c>
      <c r="BM1385" s="142" t="s">
        <v>2263</v>
      </c>
    </row>
    <row r="1386" spans="2:65" s="1" customFormat="1" ht="29.25">
      <c r="B1386" s="32"/>
      <c r="D1386" s="148" t="s">
        <v>276</v>
      </c>
      <c r="F1386" s="149" t="s">
        <v>2264</v>
      </c>
      <c r="I1386" s="146"/>
      <c r="L1386" s="32"/>
      <c r="M1386" s="147"/>
      <c r="T1386" s="53"/>
      <c r="AT1386" s="17" t="s">
        <v>276</v>
      </c>
      <c r="AU1386" s="17" t="s">
        <v>81</v>
      </c>
    </row>
    <row r="1387" spans="2:65" s="1" customFormat="1" ht="37.9" customHeight="1">
      <c r="B1387" s="32"/>
      <c r="C1387" s="131" t="s">
        <v>2265</v>
      </c>
      <c r="D1387" s="131" t="s">
        <v>165</v>
      </c>
      <c r="E1387" s="132" t="s">
        <v>2266</v>
      </c>
      <c r="F1387" s="133" t="s">
        <v>2267</v>
      </c>
      <c r="G1387" s="134" t="s">
        <v>260</v>
      </c>
      <c r="H1387" s="135">
        <v>29.75</v>
      </c>
      <c r="I1387" s="136"/>
      <c r="J1387" s="137">
        <f>ROUND(I1387*H1387,2)</f>
        <v>0</v>
      </c>
      <c r="K1387" s="133" t="s">
        <v>169</v>
      </c>
      <c r="L1387" s="32"/>
      <c r="M1387" s="138" t="s">
        <v>19</v>
      </c>
      <c r="N1387" s="139" t="s">
        <v>43</v>
      </c>
      <c r="P1387" s="140">
        <f>O1387*H1387</f>
        <v>0</v>
      </c>
      <c r="Q1387" s="140">
        <v>7.8200000000000006E-3</v>
      </c>
      <c r="R1387" s="140">
        <f>Q1387*H1387</f>
        <v>0.23264500000000002</v>
      </c>
      <c r="S1387" s="140">
        <v>0</v>
      </c>
      <c r="T1387" s="141">
        <f>S1387*H1387</f>
        <v>0</v>
      </c>
      <c r="AR1387" s="142" t="s">
        <v>265</v>
      </c>
      <c r="AT1387" s="142" t="s">
        <v>165</v>
      </c>
      <c r="AU1387" s="142" t="s">
        <v>81</v>
      </c>
      <c r="AY1387" s="17" t="s">
        <v>163</v>
      </c>
      <c r="BE1387" s="143">
        <f>IF(N1387="základní",J1387,0)</f>
        <v>0</v>
      </c>
      <c r="BF1387" s="143">
        <f>IF(N1387="snížená",J1387,0)</f>
        <v>0</v>
      </c>
      <c r="BG1387" s="143">
        <f>IF(N1387="zákl. přenesená",J1387,0)</f>
        <v>0</v>
      </c>
      <c r="BH1387" s="143">
        <f>IF(N1387="sníž. přenesená",J1387,0)</f>
        <v>0</v>
      </c>
      <c r="BI1387" s="143">
        <f>IF(N1387="nulová",J1387,0)</f>
        <v>0</v>
      </c>
      <c r="BJ1387" s="17" t="s">
        <v>79</v>
      </c>
      <c r="BK1387" s="143">
        <f>ROUND(I1387*H1387,2)</f>
        <v>0</v>
      </c>
      <c r="BL1387" s="17" t="s">
        <v>265</v>
      </c>
      <c r="BM1387" s="142" t="s">
        <v>2268</v>
      </c>
    </row>
    <row r="1388" spans="2:65" s="1" customFormat="1" ht="11.25">
      <c r="B1388" s="32"/>
      <c r="D1388" s="144" t="s">
        <v>172</v>
      </c>
      <c r="F1388" s="145" t="s">
        <v>2269</v>
      </c>
      <c r="I1388" s="146"/>
      <c r="L1388" s="32"/>
      <c r="M1388" s="147"/>
      <c r="T1388" s="53"/>
      <c r="AT1388" s="17" t="s">
        <v>172</v>
      </c>
      <c r="AU1388" s="17" t="s">
        <v>81</v>
      </c>
    </row>
    <row r="1389" spans="2:65" s="1" customFormat="1" ht="29.25">
      <c r="B1389" s="32"/>
      <c r="D1389" s="148" t="s">
        <v>276</v>
      </c>
      <c r="F1389" s="149" t="s">
        <v>2270</v>
      </c>
      <c r="I1389" s="146"/>
      <c r="L1389" s="32"/>
      <c r="M1389" s="147"/>
      <c r="T1389" s="53"/>
      <c r="AT1389" s="17" t="s">
        <v>276</v>
      </c>
      <c r="AU1389" s="17" t="s">
        <v>81</v>
      </c>
    </row>
    <row r="1390" spans="2:65" s="1" customFormat="1" ht="37.9" customHeight="1">
      <c r="B1390" s="32"/>
      <c r="C1390" s="131" t="s">
        <v>2271</v>
      </c>
      <c r="D1390" s="131" t="s">
        <v>165</v>
      </c>
      <c r="E1390" s="132" t="s">
        <v>2272</v>
      </c>
      <c r="F1390" s="133" t="s">
        <v>2273</v>
      </c>
      <c r="G1390" s="134" t="s">
        <v>254</v>
      </c>
      <c r="H1390" s="135">
        <v>12.54</v>
      </c>
      <c r="I1390" s="136"/>
      <c r="J1390" s="137">
        <f>ROUND(I1390*H1390,2)</f>
        <v>0</v>
      </c>
      <c r="K1390" s="133" t="s">
        <v>192</v>
      </c>
      <c r="L1390" s="32"/>
      <c r="M1390" s="138" t="s">
        <v>19</v>
      </c>
      <c r="N1390" s="139" t="s">
        <v>43</v>
      </c>
      <c r="P1390" s="140">
        <f>O1390*H1390</f>
        <v>0</v>
      </c>
      <c r="Q1390" s="140">
        <v>5.8399999999999997E-3</v>
      </c>
      <c r="R1390" s="140">
        <f>Q1390*H1390</f>
        <v>7.3233599999999996E-2</v>
      </c>
      <c r="S1390" s="140">
        <v>0</v>
      </c>
      <c r="T1390" s="141">
        <f>S1390*H1390</f>
        <v>0</v>
      </c>
      <c r="AR1390" s="142" t="s">
        <v>265</v>
      </c>
      <c r="AT1390" s="142" t="s">
        <v>165</v>
      </c>
      <c r="AU1390" s="142" t="s">
        <v>81</v>
      </c>
      <c r="AY1390" s="17" t="s">
        <v>163</v>
      </c>
      <c r="BE1390" s="143">
        <f>IF(N1390="základní",J1390,0)</f>
        <v>0</v>
      </c>
      <c r="BF1390" s="143">
        <f>IF(N1390="snížená",J1390,0)</f>
        <v>0</v>
      </c>
      <c r="BG1390" s="143">
        <f>IF(N1390="zákl. přenesená",J1390,0)</f>
        <v>0</v>
      </c>
      <c r="BH1390" s="143">
        <f>IF(N1390="sníž. přenesená",J1390,0)</f>
        <v>0</v>
      </c>
      <c r="BI1390" s="143">
        <f>IF(N1390="nulová",J1390,0)</f>
        <v>0</v>
      </c>
      <c r="BJ1390" s="17" t="s">
        <v>79</v>
      </c>
      <c r="BK1390" s="143">
        <f>ROUND(I1390*H1390,2)</f>
        <v>0</v>
      </c>
      <c r="BL1390" s="17" t="s">
        <v>265</v>
      </c>
      <c r="BM1390" s="142" t="s">
        <v>2274</v>
      </c>
    </row>
    <row r="1391" spans="2:65" s="1" customFormat="1" ht="29.25">
      <c r="B1391" s="32"/>
      <c r="D1391" s="148" t="s">
        <v>276</v>
      </c>
      <c r="F1391" s="149" t="s">
        <v>2275</v>
      </c>
      <c r="I1391" s="146"/>
      <c r="L1391" s="32"/>
      <c r="M1391" s="147"/>
      <c r="T1391" s="53"/>
      <c r="AT1391" s="17" t="s">
        <v>276</v>
      </c>
      <c r="AU1391" s="17" t="s">
        <v>81</v>
      </c>
    </row>
    <row r="1392" spans="2:65" s="1" customFormat="1" ht="16.5" customHeight="1">
      <c r="B1392" s="32"/>
      <c r="C1392" s="131" t="s">
        <v>2276</v>
      </c>
      <c r="D1392" s="131" t="s">
        <v>165</v>
      </c>
      <c r="E1392" s="132" t="s">
        <v>2277</v>
      </c>
      <c r="F1392" s="133" t="s">
        <v>2278</v>
      </c>
      <c r="G1392" s="134" t="s">
        <v>254</v>
      </c>
      <c r="H1392" s="135">
        <v>72.06</v>
      </c>
      <c r="I1392" s="136"/>
      <c r="J1392" s="137">
        <f>ROUND(I1392*H1392,2)</f>
        <v>0</v>
      </c>
      <c r="K1392" s="133" t="s">
        <v>192</v>
      </c>
      <c r="L1392" s="32"/>
      <c r="M1392" s="138" t="s">
        <v>19</v>
      </c>
      <c r="N1392" s="139" t="s">
        <v>43</v>
      </c>
      <c r="P1392" s="140">
        <f>O1392*H1392</f>
        <v>0</v>
      </c>
      <c r="Q1392" s="140">
        <v>0</v>
      </c>
      <c r="R1392" s="140">
        <f>Q1392*H1392</f>
        <v>0</v>
      </c>
      <c r="S1392" s="140">
        <v>0</v>
      </c>
      <c r="T1392" s="141">
        <f>S1392*H1392</f>
        <v>0</v>
      </c>
      <c r="AR1392" s="142" t="s">
        <v>265</v>
      </c>
      <c r="AT1392" s="142" t="s">
        <v>165</v>
      </c>
      <c r="AU1392" s="142" t="s">
        <v>81</v>
      </c>
      <c r="AY1392" s="17" t="s">
        <v>163</v>
      </c>
      <c r="BE1392" s="143">
        <f>IF(N1392="základní",J1392,0)</f>
        <v>0</v>
      </c>
      <c r="BF1392" s="143">
        <f>IF(N1392="snížená",J1392,0)</f>
        <v>0</v>
      </c>
      <c r="BG1392" s="143">
        <f>IF(N1392="zákl. přenesená",J1392,0)</f>
        <v>0</v>
      </c>
      <c r="BH1392" s="143">
        <f>IF(N1392="sníž. přenesená",J1392,0)</f>
        <v>0</v>
      </c>
      <c r="BI1392" s="143">
        <f>IF(N1392="nulová",J1392,0)</f>
        <v>0</v>
      </c>
      <c r="BJ1392" s="17" t="s">
        <v>79</v>
      </c>
      <c r="BK1392" s="143">
        <f>ROUND(I1392*H1392,2)</f>
        <v>0</v>
      </c>
      <c r="BL1392" s="17" t="s">
        <v>265</v>
      </c>
      <c r="BM1392" s="142" t="s">
        <v>2279</v>
      </c>
    </row>
    <row r="1393" spans="2:65" s="1" customFormat="1" ht="29.25">
      <c r="B1393" s="32"/>
      <c r="D1393" s="148" t="s">
        <v>276</v>
      </c>
      <c r="F1393" s="149" t="s">
        <v>2280</v>
      </c>
      <c r="I1393" s="146"/>
      <c r="L1393" s="32"/>
      <c r="M1393" s="147"/>
      <c r="T1393" s="53"/>
      <c r="AT1393" s="17" t="s">
        <v>276</v>
      </c>
      <c r="AU1393" s="17" t="s">
        <v>81</v>
      </c>
    </row>
    <row r="1394" spans="2:65" s="1" customFormat="1" ht="16.5" customHeight="1">
      <c r="B1394" s="32"/>
      <c r="C1394" s="131" t="s">
        <v>2281</v>
      </c>
      <c r="D1394" s="131" t="s">
        <v>165</v>
      </c>
      <c r="E1394" s="132" t="s">
        <v>2282</v>
      </c>
      <c r="F1394" s="133" t="s">
        <v>2283</v>
      </c>
      <c r="G1394" s="134" t="s">
        <v>254</v>
      </c>
      <c r="H1394" s="135">
        <v>6.4</v>
      </c>
      <c r="I1394" s="136"/>
      <c r="J1394" s="137">
        <f>ROUND(I1394*H1394,2)</f>
        <v>0</v>
      </c>
      <c r="K1394" s="133" t="s">
        <v>192</v>
      </c>
      <c r="L1394" s="32"/>
      <c r="M1394" s="138" t="s">
        <v>19</v>
      </c>
      <c r="N1394" s="139" t="s">
        <v>43</v>
      </c>
      <c r="P1394" s="140">
        <f>O1394*H1394</f>
        <v>0</v>
      </c>
      <c r="Q1394" s="140">
        <v>0</v>
      </c>
      <c r="R1394" s="140">
        <f>Q1394*H1394</f>
        <v>0</v>
      </c>
      <c r="S1394" s="140">
        <v>0</v>
      </c>
      <c r="T1394" s="141">
        <f>S1394*H1394</f>
        <v>0</v>
      </c>
      <c r="AR1394" s="142" t="s">
        <v>265</v>
      </c>
      <c r="AT1394" s="142" t="s">
        <v>165</v>
      </c>
      <c r="AU1394" s="142" t="s">
        <v>81</v>
      </c>
      <c r="AY1394" s="17" t="s">
        <v>163</v>
      </c>
      <c r="BE1394" s="143">
        <f>IF(N1394="základní",J1394,0)</f>
        <v>0</v>
      </c>
      <c r="BF1394" s="143">
        <f>IF(N1394="snížená",J1394,0)</f>
        <v>0</v>
      </c>
      <c r="BG1394" s="143">
        <f>IF(N1394="zákl. přenesená",J1394,0)</f>
        <v>0</v>
      </c>
      <c r="BH1394" s="143">
        <f>IF(N1394="sníž. přenesená",J1394,0)</f>
        <v>0</v>
      </c>
      <c r="BI1394" s="143">
        <f>IF(N1394="nulová",J1394,0)</f>
        <v>0</v>
      </c>
      <c r="BJ1394" s="17" t="s">
        <v>79</v>
      </c>
      <c r="BK1394" s="143">
        <f>ROUND(I1394*H1394,2)</f>
        <v>0</v>
      </c>
      <c r="BL1394" s="17" t="s">
        <v>265</v>
      </c>
      <c r="BM1394" s="142" t="s">
        <v>2284</v>
      </c>
    </row>
    <row r="1395" spans="2:65" s="1" customFormat="1" ht="29.25">
      <c r="B1395" s="32"/>
      <c r="D1395" s="148" t="s">
        <v>276</v>
      </c>
      <c r="F1395" s="149" t="s">
        <v>2285</v>
      </c>
      <c r="I1395" s="146"/>
      <c r="L1395" s="32"/>
      <c r="M1395" s="147"/>
      <c r="T1395" s="53"/>
      <c r="AT1395" s="17" t="s">
        <v>276</v>
      </c>
      <c r="AU1395" s="17" t="s">
        <v>81</v>
      </c>
    </row>
    <row r="1396" spans="2:65" s="1" customFormat="1" ht="16.5" customHeight="1">
      <c r="B1396" s="32"/>
      <c r="C1396" s="131" t="s">
        <v>2286</v>
      </c>
      <c r="D1396" s="131" t="s">
        <v>165</v>
      </c>
      <c r="E1396" s="132" t="s">
        <v>2287</v>
      </c>
      <c r="F1396" s="133" t="s">
        <v>2288</v>
      </c>
      <c r="G1396" s="134" t="s">
        <v>254</v>
      </c>
      <c r="H1396" s="135">
        <v>95.53</v>
      </c>
      <c r="I1396" s="136"/>
      <c r="J1396" s="137">
        <f>ROUND(I1396*H1396,2)</f>
        <v>0</v>
      </c>
      <c r="K1396" s="133" t="s">
        <v>192</v>
      </c>
      <c r="L1396" s="32"/>
      <c r="M1396" s="138" t="s">
        <v>19</v>
      </c>
      <c r="N1396" s="139" t="s">
        <v>43</v>
      </c>
      <c r="P1396" s="140">
        <f>O1396*H1396</f>
        <v>0</v>
      </c>
      <c r="Q1396" s="140">
        <v>0</v>
      </c>
      <c r="R1396" s="140">
        <f>Q1396*H1396</f>
        <v>0</v>
      </c>
      <c r="S1396" s="140">
        <v>0</v>
      </c>
      <c r="T1396" s="141">
        <f>S1396*H1396</f>
        <v>0</v>
      </c>
      <c r="AR1396" s="142" t="s">
        <v>265</v>
      </c>
      <c r="AT1396" s="142" t="s">
        <v>165</v>
      </c>
      <c r="AU1396" s="142" t="s">
        <v>81</v>
      </c>
      <c r="AY1396" s="17" t="s">
        <v>163</v>
      </c>
      <c r="BE1396" s="143">
        <f>IF(N1396="základní",J1396,0)</f>
        <v>0</v>
      </c>
      <c r="BF1396" s="143">
        <f>IF(N1396="snížená",J1396,0)</f>
        <v>0</v>
      </c>
      <c r="BG1396" s="143">
        <f>IF(N1396="zákl. přenesená",J1396,0)</f>
        <v>0</v>
      </c>
      <c r="BH1396" s="143">
        <f>IF(N1396="sníž. přenesená",J1396,0)</f>
        <v>0</v>
      </c>
      <c r="BI1396" s="143">
        <f>IF(N1396="nulová",J1396,0)</f>
        <v>0</v>
      </c>
      <c r="BJ1396" s="17" t="s">
        <v>79</v>
      </c>
      <c r="BK1396" s="143">
        <f>ROUND(I1396*H1396,2)</f>
        <v>0</v>
      </c>
      <c r="BL1396" s="17" t="s">
        <v>265</v>
      </c>
      <c r="BM1396" s="142" t="s">
        <v>2289</v>
      </c>
    </row>
    <row r="1397" spans="2:65" s="1" customFormat="1" ht="29.25">
      <c r="B1397" s="32"/>
      <c r="D1397" s="148" t="s">
        <v>276</v>
      </c>
      <c r="F1397" s="149" t="s">
        <v>2290</v>
      </c>
      <c r="I1397" s="146"/>
      <c r="L1397" s="32"/>
      <c r="M1397" s="147"/>
      <c r="T1397" s="53"/>
      <c r="AT1397" s="17" t="s">
        <v>276</v>
      </c>
      <c r="AU1397" s="17" t="s">
        <v>81</v>
      </c>
    </row>
    <row r="1398" spans="2:65" s="1" customFormat="1" ht="16.5" customHeight="1">
      <c r="B1398" s="32"/>
      <c r="C1398" s="131" t="s">
        <v>2291</v>
      </c>
      <c r="D1398" s="131" t="s">
        <v>165</v>
      </c>
      <c r="E1398" s="132" t="s">
        <v>2292</v>
      </c>
      <c r="F1398" s="133" t="s">
        <v>2293</v>
      </c>
      <c r="G1398" s="134" t="s">
        <v>254</v>
      </c>
      <c r="H1398" s="135">
        <v>3</v>
      </c>
      <c r="I1398" s="136"/>
      <c r="J1398" s="137">
        <f>ROUND(I1398*H1398,2)</f>
        <v>0</v>
      </c>
      <c r="K1398" s="133" t="s">
        <v>192</v>
      </c>
      <c r="L1398" s="32"/>
      <c r="M1398" s="138" t="s">
        <v>19</v>
      </c>
      <c r="N1398" s="139" t="s">
        <v>43</v>
      </c>
      <c r="P1398" s="140">
        <f>O1398*H1398</f>
        <v>0</v>
      </c>
      <c r="Q1398" s="140">
        <v>0</v>
      </c>
      <c r="R1398" s="140">
        <f>Q1398*H1398</f>
        <v>0</v>
      </c>
      <c r="S1398" s="140">
        <v>0</v>
      </c>
      <c r="T1398" s="141">
        <f>S1398*H1398</f>
        <v>0</v>
      </c>
      <c r="AR1398" s="142" t="s">
        <v>265</v>
      </c>
      <c r="AT1398" s="142" t="s">
        <v>165</v>
      </c>
      <c r="AU1398" s="142" t="s">
        <v>81</v>
      </c>
      <c r="AY1398" s="17" t="s">
        <v>163</v>
      </c>
      <c r="BE1398" s="143">
        <f>IF(N1398="základní",J1398,0)</f>
        <v>0</v>
      </c>
      <c r="BF1398" s="143">
        <f>IF(N1398="snížená",J1398,0)</f>
        <v>0</v>
      </c>
      <c r="BG1398" s="143">
        <f>IF(N1398="zákl. přenesená",J1398,0)</f>
        <v>0</v>
      </c>
      <c r="BH1398" s="143">
        <f>IF(N1398="sníž. přenesená",J1398,0)</f>
        <v>0</v>
      </c>
      <c r="BI1398" s="143">
        <f>IF(N1398="nulová",J1398,0)</f>
        <v>0</v>
      </c>
      <c r="BJ1398" s="17" t="s">
        <v>79</v>
      </c>
      <c r="BK1398" s="143">
        <f>ROUND(I1398*H1398,2)</f>
        <v>0</v>
      </c>
      <c r="BL1398" s="17" t="s">
        <v>265</v>
      </c>
      <c r="BM1398" s="142" t="s">
        <v>2294</v>
      </c>
    </row>
    <row r="1399" spans="2:65" s="1" customFormat="1" ht="29.25">
      <c r="B1399" s="32"/>
      <c r="D1399" s="148" t="s">
        <v>276</v>
      </c>
      <c r="F1399" s="149" t="s">
        <v>2295</v>
      </c>
      <c r="I1399" s="146"/>
      <c r="L1399" s="32"/>
      <c r="M1399" s="147"/>
      <c r="T1399" s="53"/>
      <c r="AT1399" s="17" t="s">
        <v>276</v>
      </c>
      <c r="AU1399" s="17" t="s">
        <v>81</v>
      </c>
    </row>
    <row r="1400" spans="2:65" s="1" customFormat="1" ht="16.5" customHeight="1">
      <c r="B1400" s="32"/>
      <c r="C1400" s="131" t="s">
        <v>2296</v>
      </c>
      <c r="D1400" s="131" t="s">
        <v>165</v>
      </c>
      <c r="E1400" s="132" t="s">
        <v>2297</v>
      </c>
      <c r="F1400" s="133" t="s">
        <v>2298</v>
      </c>
      <c r="G1400" s="134" t="s">
        <v>254</v>
      </c>
      <c r="H1400" s="135">
        <v>37.64</v>
      </c>
      <c r="I1400" s="136"/>
      <c r="J1400" s="137">
        <f>ROUND(I1400*H1400,2)</f>
        <v>0</v>
      </c>
      <c r="K1400" s="133" t="s">
        <v>192</v>
      </c>
      <c r="L1400" s="32"/>
      <c r="M1400" s="138" t="s">
        <v>19</v>
      </c>
      <c r="N1400" s="139" t="s">
        <v>43</v>
      </c>
      <c r="P1400" s="140">
        <f>O1400*H1400</f>
        <v>0</v>
      </c>
      <c r="Q1400" s="140">
        <v>0</v>
      </c>
      <c r="R1400" s="140">
        <f>Q1400*H1400</f>
        <v>0</v>
      </c>
      <c r="S1400" s="140">
        <v>0</v>
      </c>
      <c r="T1400" s="141">
        <f>S1400*H1400</f>
        <v>0</v>
      </c>
      <c r="AR1400" s="142" t="s">
        <v>265</v>
      </c>
      <c r="AT1400" s="142" t="s">
        <v>165</v>
      </c>
      <c r="AU1400" s="142" t="s">
        <v>81</v>
      </c>
      <c r="AY1400" s="17" t="s">
        <v>163</v>
      </c>
      <c r="BE1400" s="143">
        <f>IF(N1400="základní",J1400,0)</f>
        <v>0</v>
      </c>
      <c r="BF1400" s="143">
        <f>IF(N1400="snížená",J1400,0)</f>
        <v>0</v>
      </c>
      <c r="BG1400" s="143">
        <f>IF(N1400="zákl. přenesená",J1400,0)</f>
        <v>0</v>
      </c>
      <c r="BH1400" s="143">
        <f>IF(N1400="sníž. přenesená",J1400,0)</f>
        <v>0</v>
      </c>
      <c r="BI1400" s="143">
        <f>IF(N1400="nulová",J1400,0)</f>
        <v>0</v>
      </c>
      <c r="BJ1400" s="17" t="s">
        <v>79</v>
      </c>
      <c r="BK1400" s="143">
        <f>ROUND(I1400*H1400,2)</f>
        <v>0</v>
      </c>
      <c r="BL1400" s="17" t="s">
        <v>265</v>
      </c>
      <c r="BM1400" s="142" t="s">
        <v>2299</v>
      </c>
    </row>
    <row r="1401" spans="2:65" s="1" customFormat="1" ht="29.25">
      <c r="B1401" s="32"/>
      <c r="D1401" s="148" t="s">
        <v>276</v>
      </c>
      <c r="F1401" s="149" t="s">
        <v>2300</v>
      </c>
      <c r="I1401" s="146"/>
      <c r="L1401" s="32"/>
      <c r="M1401" s="147"/>
      <c r="T1401" s="53"/>
      <c r="AT1401" s="17" t="s">
        <v>276</v>
      </c>
      <c r="AU1401" s="17" t="s">
        <v>81</v>
      </c>
    </row>
    <row r="1402" spans="2:65" s="1" customFormat="1" ht="24.2" customHeight="1">
      <c r="B1402" s="32"/>
      <c r="C1402" s="131" t="s">
        <v>2301</v>
      </c>
      <c r="D1402" s="131" t="s">
        <v>165</v>
      </c>
      <c r="E1402" s="132" t="s">
        <v>2302</v>
      </c>
      <c r="F1402" s="133" t="s">
        <v>2303</v>
      </c>
      <c r="G1402" s="134" t="s">
        <v>254</v>
      </c>
      <c r="H1402" s="135">
        <v>3.26</v>
      </c>
      <c r="I1402" s="136"/>
      <c r="J1402" s="137">
        <f>ROUND(I1402*H1402,2)</f>
        <v>0</v>
      </c>
      <c r="K1402" s="133" t="s">
        <v>192</v>
      </c>
      <c r="L1402" s="32"/>
      <c r="M1402" s="138" t="s">
        <v>19</v>
      </c>
      <c r="N1402" s="139" t="s">
        <v>43</v>
      </c>
      <c r="P1402" s="140">
        <f>O1402*H1402</f>
        <v>0</v>
      </c>
      <c r="Q1402" s="140">
        <v>2.8700000000000002E-3</v>
      </c>
      <c r="R1402" s="140">
        <f>Q1402*H1402</f>
        <v>9.3562000000000003E-3</v>
      </c>
      <c r="S1402" s="140">
        <v>0</v>
      </c>
      <c r="T1402" s="141">
        <f>S1402*H1402</f>
        <v>0</v>
      </c>
      <c r="AR1402" s="142" t="s">
        <v>265</v>
      </c>
      <c r="AT1402" s="142" t="s">
        <v>165</v>
      </c>
      <c r="AU1402" s="142" t="s">
        <v>81</v>
      </c>
      <c r="AY1402" s="17" t="s">
        <v>163</v>
      </c>
      <c r="BE1402" s="143">
        <f>IF(N1402="základní",J1402,0)</f>
        <v>0</v>
      </c>
      <c r="BF1402" s="143">
        <f>IF(N1402="snížená",J1402,0)</f>
        <v>0</v>
      </c>
      <c r="BG1402" s="143">
        <f>IF(N1402="zákl. přenesená",J1402,0)</f>
        <v>0</v>
      </c>
      <c r="BH1402" s="143">
        <f>IF(N1402="sníž. přenesená",J1402,0)</f>
        <v>0</v>
      </c>
      <c r="BI1402" s="143">
        <f>IF(N1402="nulová",J1402,0)</f>
        <v>0</v>
      </c>
      <c r="BJ1402" s="17" t="s">
        <v>79</v>
      </c>
      <c r="BK1402" s="143">
        <f>ROUND(I1402*H1402,2)</f>
        <v>0</v>
      </c>
      <c r="BL1402" s="17" t="s">
        <v>265</v>
      </c>
      <c r="BM1402" s="142" t="s">
        <v>2304</v>
      </c>
    </row>
    <row r="1403" spans="2:65" s="1" customFormat="1" ht="29.25">
      <c r="B1403" s="32"/>
      <c r="D1403" s="148" t="s">
        <v>276</v>
      </c>
      <c r="F1403" s="149" t="s">
        <v>2305</v>
      </c>
      <c r="I1403" s="146"/>
      <c r="L1403" s="32"/>
      <c r="M1403" s="147"/>
      <c r="T1403" s="53"/>
      <c r="AT1403" s="17" t="s">
        <v>276</v>
      </c>
      <c r="AU1403" s="17" t="s">
        <v>81</v>
      </c>
    </row>
    <row r="1404" spans="2:65" s="1" customFormat="1" ht="37.9" customHeight="1">
      <c r="B1404" s="32"/>
      <c r="C1404" s="131" t="s">
        <v>2306</v>
      </c>
      <c r="D1404" s="131" t="s">
        <v>165</v>
      </c>
      <c r="E1404" s="132" t="s">
        <v>2307</v>
      </c>
      <c r="F1404" s="133" t="s">
        <v>2308</v>
      </c>
      <c r="G1404" s="134" t="s">
        <v>254</v>
      </c>
      <c r="H1404" s="135">
        <v>107.14</v>
      </c>
      <c r="I1404" s="136"/>
      <c r="J1404" s="137">
        <f>ROUND(I1404*H1404,2)</f>
        <v>0</v>
      </c>
      <c r="K1404" s="133" t="s">
        <v>192</v>
      </c>
      <c r="L1404" s="32"/>
      <c r="M1404" s="138" t="s">
        <v>19</v>
      </c>
      <c r="N1404" s="139" t="s">
        <v>43</v>
      </c>
      <c r="P1404" s="140">
        <f>O1404*H1404</f>
        <v>0</v>
      </c>
      <c r="Q1404" s="140">
        <v>6.96E-3</v>
      </c>
      <c r="R1404" s="140">
        <f>Q1404*H1404</f>
        <v>0.74569439999999998</v>
      </c>
      <c r="S1404" s="140">
        <v>0</v>
      </c>
      <c r="T1404" s="141">
        <f>S1404*H1404</f>
        <v>0</v>
      </c>
      <c r="AR1404" s="142" t="s">
        <v>265</v>
      </c>
      <c r="AT1404" s="142" t="s">
        <v>165</v>
      </c>
      <c r="AU1404" s="142" t="s">
        <v>81</v>
      </c>
      <c r="AY1404" s="17" t="s">
        <v>163</v>
      </c>
      <c r="BE1404" s="143">
        <f>IF(N1404="základní",J1404,0)</f>
        <v>0</v>
      </c>
      <c r="BF1404" s="143">
        <f>IF(N1404="snížená",J1404,0)</f>
        <v>0</v>
      </c>
      <c r="BG1404" s="143">
        <f>IF(N1404="zákl. přenesená",J1404,0)</f>
        <v>0</v>
      </c>
      <c r="BH1404" s="143">
        <f>IF(N1404="sníž. přenesená",J1404,0)</f>
        <v>0</v>
      </c>
      <c r="BI1404" s="143">
        <f>IF(N1404="nulová",J1404,0)</f>
        <v>0</v>
      </c>
      <c r="BJ1404" s="17" t="s">
        <v>79</v>
      </c>
      <c r="BK1404" s="143">
        <f>ROUND(I1404*H1404,2)</f>
        <v>0</v>
      </c>
      <c r="BL1404" s="17" t="s">
        <v>265</v>
      </c>
      <c r="BM1404" s="142" t="s">
        <v>2309</v>
      </c>
    </row>
    <row r="1405" spans="2:65" s="1" customFormat="1" ht="29.25">
      <c r="B1405" s="32"/>
      <c r="D1405" s="148" t="s">
        <v>276</v>
      </c>
      <c r="F1405" s="149" t="s">
        <v>2310</v>
      </c>
      <c r="I1405" s="146"/>
      <c r="L1405" s="32"/>
      <c r="M1405" s="147"/>
      <c r="T1405" s="53"/>
      <c r="AT1405" s="17" t="s">
        <v>276</v>
      </c>
      <c r="AU1405" s="17" t="s">
        <v>81</v>
      </c>
    </row>
    <row r="1406" spans="2:65" s="1" customFormat="1" ht="24.2" customHeight="1">
      <c r="B1406" s="32"/>
      <c r="C1406" s="131" t="s">
        <v>2311</v>
      </c>
      <c r="D1406" s="131" t="s">
        <v>165</v>
      </c>
      <c r="E1406" s="132" t="s">
        <v>2312</v>
      </c>
      <c r="F1406" s="133" t="s">
        <v>2313</v>
      </c>
      <c r="G1406" s="134" t="s">
        <v>254</v>
      </c>
      <c r="H1406" s="135">
        <v>161.96</v>
      </c>
      <c r="I1406" s="136"/>
      <c r="J1406" s="137">
        <f t="shared" ref="J1406:J1411" si="20">ROUND(I1406*H1406,2)</f>
        <v>0</v>
      </c>
      <c r="K1406" s="133" t="s">
        <v>192</v>
      </c>
      <c r="L1406" s="32"/>
      <c r="M1406" s="138" t="s">
        <v>19</v>
      </c>
      <c r="N1406" s="139" t="s">
        <v>43</v>
      </c>
      <c r="P1406" s="140">
        <f t="shared" ref="P1406:P1411" si="21">O1406*H1406</f>
        <v>0</v>
      </c>
      <c r="Q1406" s="140">
        <v>0</v>
      </c>
      <c r="R1406" s="140">
        <f t="shared" ref="R1406:R1411" si="22">Q1406*H1406</f>
        <v>0</v>
      </c>
      <c r="S1406" s="140">
        <v>0</v>
      </c>
      <c r="T1406" s="141">
        <f t="shared" ref="T1406:T1411" si="23">S1406*H1406</f>
        <v>0</v>
      </c>
      <c r="AR1406" s="142" t="s">
        <v>265</v>
      </c>
      <c r="AT1406" s="142" t="s">
        <v>165</v>
      </c>
      <c r="AU1406" s="142" t="s">
        <v>81</v>
      </c>
      <c r="AY1406" s="17" t="s">
        <v>163</v>
      </c>
      <c r="BE1406" s="143">
        <f t="shared" ref="BE1406:BE1411" si="24">IF(N1406="základní",J1406,0)</f>
        <v>0</v>
      </c>
      <c r="BF1406" s="143">
        <f t="shared" ref="BF1406:BF1411" si="25">IF(N1406="snížená",J1406,0)</f>
        <v>0</v>
      </c>
      <c r="BG1406" s="143">
        <f t="shared" ref="BG1406:BG1411" si="26">IF(N1406="zákl. přenesená",J1406,0)</f>
        <v>0</v>
      </c>
      <c r="BH1406" s="143">
        <f t="shared" ref="BH1406:BH1411" si="27">IF(N1406="sníž. přenesená",J1406,0)</f>
        <v>0</v>
      </c>
      <c r="BI1406" s="143">
        <f t="shared" ref="BI1406:BI1411" si="28">IF(N1406="nulová",J1406,0)</f>
        <v>0</v>
      </c>
      <c r="BJ1406" s="17" t="s">
        <v>79</v>
      </c>
      <c r="BK1406" s="143">
        <f t="shared" ref="BK1406:BK1411" si="29">ROUND(I1406*H1406,2)</f>
        <v>0</v>
      </c>
      <c r="BL1406" s="17" t="s">
        <v>265</v>
      </c>
      <c r="BM1406" s="142" t="s">
        <v>2314</v>
      </c>
    </row>
    <row r="1407" spans="2:65" s="1" customFormat="1" ht="24.2" customHeight="1">
      <c r="B1407" s="32"/>
      <c r="C1407" s="131" t="s">
        <v>2315</v>
      </c>
      <c r="D1407" s="131" t="s">
        <v>165</v>
      </c>
      <c r="E1407" s="132" t="s">
        <v>2316</v>
      </c>
      <c r="F1407" s="133" t="s">
        <v>2317</v>
      </c>
      <c r="G1407" s="134" t="s">
        <v>254</v>
      </c>
      <c r="H1407" s="135">
        <v>105.11</v>
      </c>
      <c r="I1407" s="136"/>
      <c r="J1407" s="137">
        <f t="shared" si="20"/>
        <v>0</v>
      </c>
      <c r="K1407" s="133" t="s">
        <v>192</v>
      </c>
      <c r="L1407" s="32"/>
      <c r="M1407" s="138" t="s">
        <v>19</v>
      </c>
      <c r="N1407" s="139" t="s">
        <v>43</v>
      </c>
      <c r="P1407" s="140">
        <f t="shared" si="21"/>
        <v>0</v>
      </c>
      <c r="Q1407" s="140">
        <v>0</v>
      </c>
      <c r="R1407" s="140">
        <f t="shared" si="22"/>
        <v>0</v>
      </c>
      <c r="S1407" s="140">
        <v>0</v>
      </c>
      <c r="T1407" s="141">
        <f t="shared" si="23"/>
        <v>0</v>
      </c>
      <c r="AR1407" s="142" t="s">
        <v>265</v>
      </c>
      <c r="AT1407" s="142" t="s">
        <v>165</v>
      </c>
      <c r="AU1407" s="142" t="s">
        <v>81</v>
      </c>
      <c r="AY1407" s="17" t="s">
        <v>163</v>
      </c>
      <c r="BE1407" s="143">
        <f t="shared" si="24"/>
        <v>0</v>
      </c>
      <c r="BF1407" s="143">
        <f t="shared" si="25"/>
        <v>0</v>
      </c>
      <c r="BG1407" s="143">
        <f t="shared" si="26"/>
        <v>0</v>
      </c>
      <c r="BH1407" s="143">
        <f t="shared" si="27"/>
        <v>0</v>
      </c>
      <c r="BI1407" s="143">
        <f t="shared" si="28"/>
        <v>0</v>
      </c>
      <c r="BJ1407" s="17" t="s">
        <v>79</v>
      </c>
      <c r="BK1407" s="143">
        <f t="shared" si="29"/>
        <v>0</v>
      </c>
      <c r="BL1407" s="17" t="s">
        <v>265</v>
      </c>
      <c r="BM1407" s="142" t="s">
        <v>2318</v>
      </c>
    </row>
    <row r="1408" spans="2:65" s="1" customFormat="1" ht="24.2" customHeight="1">
      <c r="B1408" s="32"/>
      <c r="C1408" s="131" t="s">
        <v>2319</v>
      </c>
      <c r="D1408" s="131" t="s">
        <v>165</v>
      </c>
      <c r="E1408" s="132" t="s">
        <v>2320</v>
      </c>
      <c r="F1408" s="133" t="s">
        <v>2321</v>
      </c>
      <c r="G1408" s="134" t="s">
        <v>254</v>
      </c>
      <c r="H1408" s="135">
        <v>35</v>
      </c>
      <c r="I1408" s="136"/>
      <c r="J1408" s="137">
        <f t="shared" si="20"/>
        <v>0</v>
      </c>
      <c r="K1408" s="133" t="s">
        <v>192</v>
      </c>
      <c r="L1408" s="32"/>
      <c r="M1408" s="138" t="s">
        <v>19</v>
      </c>
      <c r="N1408" s="139" t="s">
        <v>43</v>
      </c>
      <c r="P1408" s="140">
        <f t="shared" si="21"/>
        <v>0</v>
      </c>
      <c r="Q1408" s="140">
        <v>0</v>
      </c>
      <c r="R1408" s="140">
        <f t="shared" si="22"/>
        <v>0</v>
      </c>
      <c r="S1408" s="140">
        <v>0</v>
      </c>
      <c r="T1408" s="141">
        <f t="shared" si="23"/>
        <v>0</v>
      </c>
      <c r="AR1408" s="142" t="s">
        <v>265</v>
      </c>
      <c r="AT1408" s="142" t="s">
        <v>165</v>
      </c>
      <c r="AU1408" s="142" t="s">
        <v>81</v>
      </c>
      <c r="AY1408" s="17" t="s">
        <v>163</v>
      </c>
      <c r="BE1408" s="143">
        <f t="shared" si="24"/>
        <v>0</v>
      </c>
      <c r="BF1408" s="143">
        <f t="shared" si="25"/>
        <v>0</v>
      </c>
      <c r="BG1408" s="143">
        <f t="shared" si="26"/>
        <v>0</v>
      </c>
      <c r="BH1408" s="143">
        <f t="shared" si="27"/>
        <v>0</v>
      </c>
      <c r="BI1408" s="143">
        <f t="shared" si="28"/>
        <v>0</v>
      </c>
      <c r="BJ1408" s="17" t="s">
        <v>79</v>
      </c>
      <c r="BK1408" s="143">
        <f t="shared" si="29"/>
        <v>0</v>
      </c>
      <c r="BL1408" s="17" t="s">
        <v>265</v>
      </c>
      <c r="BM1408" s="142" t="s">
        <v>2322</v>
      </c>
    </row>
    <row r="1409" spans="2:65" s="1" customFormat="1" ht="24.2" customHeight="1">
      <c r="B1409" s="32"/>
      <c r="C1409" s="131" t="s">
        <v>2323</v>
      </c>
      <c r="D1409" s="131" t="s">
        <v>165</v>
      </c>
      <c r="E1409" s="132" t="s">
        <v>2324</v>
      </c>
      <c r="F1409" s="133" t="s">
        <v>2325</v>
      </c>
      <c r="G1409" s="134" t="s">
        <v>254</v>
      </c>
      <c r="H1409" s="135">
        <v>12.54</v>
      </c>
      <c r="I1409" s="136"/>
      <c r="J1409" s="137">
        <f t="shared" si="20"/>
        <v>0</v>
      </c>
      <c r="K1409" s="133" t="s">
        <v>192</v>
      </c>
      <c r="L1409" s="32"/>
      <c r="M1409" s="138" t="s">
        <v>19</v>
      </c>
      <c r="N1409" s="139" t="s">
        <v>43</v>
      </c>
      <c r="P1409" s="140">
        <f t="shared" si="21"/>
        <v>0</v>
      </c>
      <c r="Q1409" s="140">
        <v>0</v>
      </c>
      <c r="R1409" s="140">
        <f t="shared" si="22"/>
        <v>0</v>
      </c>
      <c r="S1409" s="140">
        <v>0</v>
      </c>
      <c r="T1409" s="141">
        <f t="shared" si="23"/>
        <v>0</v>
      </c>
      <c r="AR1409" s="142" t="s">
        <v>265</v>
      </c>
      <c r="AT1409" s="142" t="s">
        <v>165</v>
      </c>
      <c r="AU1409" s="142" t="s">
        <v>81</v>
      </c>
      <c r="AY1409" s="17" t="s">
        <v>163</v>
      </c>
      <c r="BE1409" s="143">
        <f t="shared" si="24"/>
        <v>0</v>
      </c>
      <c r="BF1409" s="143">
        <f t="shared" si="25"/>
        <v>0</v>
      </c>
      <c r="BG1409" s="143">
        <f t="shared" si="26"/>
        <v>0</v>
      </c>
      <c r="BH1409" s="143">
        <f t="shared" si="27"/>
        <v>0</v>
      </c>
      <c r="BI1409" s="143">
        <f t="shared" si="28"/>
        <v>0</v>
      </c>
      <c r="BJ1409" s="17" t="s">
        <v>79</v>
      </c>
      <c r="BK1409" s="143">
        <f t="shared" si="29"/>
        <v>0</v>
      </c>
      <c r="BL1409" s="17" t="s">
        <v>265</v>
      </c>
      <c r="BM1409" s="142" t="s">
        <v>2326</v>
      </c>
    </row>
    <row r="1410" spans="2:65" s="1" customFormat="1" ht="24.2" customHeight="1">
      <c r="B1410" s="32"/>
      <c r="C1410" s="131" t="s">
        <v>2327</v>
      </c>
      <c r="D1410" s="131" t="s">
        <v>165</v>
      </c>
      <c r="E1410" s="132" t="s">
        <v>2328</v>
      </c>
      <c r="F1410" s="133" t="s">
        <v>2329</v>
      </c>
      <c r="G1410" s="134" t="s">
        <v>254</v>
      </c>
      <c r="H1410" s="135">
        <v>107.14</v>
      </c>
      <c r="I1410" s="136"/>
      <c r="J1410" s="137">
        <f t="shared" si="20"/>
        <v>0</v>
      </c>
      <c r="K1410" s="133" t="s">
        <v>192</v>
      </c>
      <c r="L1410" s="32"/>
      <c r="M1410" s="138" t="s">
        <v>19</v>
      </c>
      <c r="N1410" s="139" t="s">
        <v>43</v>
      </c>
      <c r="P1410" s="140">
        <f t="shared" si="21"/>
        <v>0</v>
      </c>
      <c r="Q1410" s="140">
        <v>0</v>
      </c>
      <c r="R1410" s="140">
        <f t="shared" si="22"/>
        <v>0</v>
      </c>
      <c r="S1410" s="140">
        <v>0</v>
      </c>
      <c r="T1410" s="141">
        <f t="shared" si="23"/>
        <v>0</v>
      </c>
      <c r="AR1410" s="142" t="s">
        <v>265</v>
      </c>
      <c r="AT1410" s="142" t="s">
        <v>165</v>
      </c>
      <c r="AU1410" s="142" t="s">
        <v>81</v>
      </c>
      <c r="AY1410" s="17" t="s">
        <v>163</v>
      </c>
      <c r="BE1410" s="143">
        <f t="shared" si="24"/>
        <v>0</v>
      </c>
      <c r="BF1410" s="143">
        <f t="shared" si="25"/>
        <v>0</v>
      </c>
      <c r="BG1410" s="143">
        <f t="shared" si="26"/>
        <v>0</v>
      </c>
      <c r="BH1410" s="143">
        <f t="shared" si="27"/>
        <v>0</v>
      </c>
      <c r="BI1410" s="143">
        <f t="shared" si="28"/>
        <v>0</v>
      </c>
      <c r="BJ1410" s="17" t="s">
        <v>79</v>
      </c>
      <c r="BK1410" s="143">
        <f t="shared" si="29"/>
        <v>0</v>
      </c>
      <c r="BL1410" s="17" t="s">
        <v>265</v>
      </c>
      <c r="BM1410" s="142" t="s">
        <v>2330</v>
      </c>
    </row>
    <row r="1411" spans="2:65" s="1" customFormat="1" ht="49.15" customHeight="1">
      <c r="B1411" s="32"/>
      <c r="C1411" s="131" t="s">
        <v>2331</v>
      </c>
      <c r="D1411" s="131" t="s">
        <v>165</v>
      </c>
      <c r="E1411" s="132" t="s">
        <v>2332</v>
      </c>
      <c r="F1411" s="133" t="s">
        <v>2333</v>
      </c>
      <c r="G1411" s="134" t="s">
        <v>274</v>
      </c>
      <c r="H1411" s="135">
        <v>3.76</v>
      </c>
      <c r="I1411" s="136"/>
      <c r="J1411" s="137">
        <f t="shared" si="20"/>
        <v>0</v>
      </c>
      <c r="K1411" s="133" t="s">
        <v>169</v>
      </c>
      <c r="L1411" s="32"/>
      <c r="M1411" s="138" t="s">
        <v>19</v>
      </c>
      <c r="N1411" s="139" t="s">
        <v>43</v>
      </c>
      <c r="P1411" s="140">
        <f t="shared" si="21"/>
        <v>0</v>
      </c>
      <c r="Q1411" s="140">
        <v>0</v>
      </c>
      <c r="R1411" s="140">
        <f t="shared" si="22"/>
        <v>0</v>
      </c>
      <c r="S1411" s="140">
        <v>0</v>
      </c>
      <c r="T1411" s="141">
        <f t="shared" si="23"/>
        <v>0</v>
      </c>
      <c r="AR1411" s="142" t="s">
        <v>265</v>
      </c>
      <c r="AT1411" s="142" t="s">
        <v>165</v>
      </c>
      <c r="AU1411" s="142" t="s">
        <v>81</v>
      </c>
      <c r="AY1411" s="17" t="s">
        <v>163</v>
      </c>
      <c r="BE1411" s="143">
        <f t="shared" si="24"/>
        <v>0</v>
      </c>
      <c r="BF1411" s="143">
        <f t="shared" si="25"/>
        <v>0</v>
      </c>
      <c r="BG1411" s="143">
        <f t="shared" si="26"/>
        <v>0</v>
      </c>
      <c r="BH1411" s="143">
        <f t="shared" si="27"/>
        <v>0</v>
      </c>
      <c r="BI1411" s="143">
        <f t="shared" si="28"/>
        <v>0</v>
      </c>
      <c r="BJ1411" s="17" t="s">
        <v>79</v>
      </c>
      <c r="BK1411" s="143">
        <f t="shared" si="29"/>
        <v>0</v>
      </c>
      <c r="BL1411" s="17" t="s">
        <v>265</v>
      </c>
      <c r="BM1411" s="142" t="s">
        <v>2334</v>
      </c>
    </row>
    <row r="1412" spans="2:65" s="1" customFormat="1" ht="11.25">
      <c r="B1412" s="32"/>
      <c r="D1412" s="144" t="s">
        <v>172</v>
      </c>
      <c r="F1412" s="145" t="s">
        <v>2335</v>
      </c>
      <c r="I1412" s="146"/>
      <c r="L1412" s="32"/>
      <c r="M1412" s="147"/>
      <c r="T1412" s="53"/>
      <c r="AT1412" s="17" t="s">
        <v>172</v>
      </c>
      <c r="AU1412" s="17" t="s">
        <v>81</v>
      </c>
    </row>
    <row r="1413" spans="2:65" s="11" customFormat="1" ht="22.9" customHeight="1">
      <c r="B1413" s="119"/>
      <c r="D1413" s="120" t="s">
        <v>71</v>
      </c>
      <c r="E1413" s="129" t="s">
        <v>2336</v>
      </c>
      <c r="F1413" s="129" t="s">
        <v>2337</v>
      </c>
      <c r="I1413" s="122"/>
      <c r="J1413" s="130">
        <f>BK1413</f>
        <v>0</v>
      </c>
      <c r="L1413" s="119"/>
      <c r="M1413" s="124"/>
      <c r="P1413" s="125">
        <f>SUM(P1414:P1423)</f>
        <v>0</v>
      </c>
      <c r="R1413" s="125">
        <f>SUM(R1414:R1423)</f>
        <v>3.8360136000000002</v>
      </c>
      <c r="T1413" s="126">
        <f>SUM(T1414:T1423)</f>
        <v>0</v>
      </c>
      <c r="AR1413" s="120" t="s">
        <v>81</v>
      </c>
      <c r="AT1413" s="127" t="s">
        <v>71</v>
      </c>
      <c r="AU1413" s="127" t="s">
        <v>79</v>
      </c>
      <c r="AY1413" s="120" t="s">
        <v>163</v>
      </c>
      <c r="BK1413" s="128">
        <f>SUM(BK1414:BK1423)</f>
        <v>0</v>
      </c>
    </row>
    <row r="1414" spans="2:65" s="1" customFormat="1" ht="37.9" customHeight="1">
      <c r="B1414" s="32"/>
      <c r="C1414" s="131" t="s">
        <v>2338</v>
      </c>
      <c r="D1414" s="131" t="s">
        <v>165</v>
      </c>
      <c r="E1414" s="132" t="s">
        <v>2339</v>
      </c>
      <c r="F1414" s="133" t="s">
        <v>2340</v>
      </c>
      <c r="G1414" s="134" t="s">
        <v>260</v>
      </c>
      <c r="H1414" s="135">
        <v>1389.86</v>
      </c>
      <c r="I1414" s="136"/>
      <c r="J1414" s="137">
        <f>ROUND(I1414*H1414,2)</f>
        <v>0</v>
      </c>
      <c r="K1414" s="133" t="s">
        <v>169</v>
      </c>
      <c r="L1414" s="32"/>
      <c r="M1414" s="138" t="s">
        <v>19</v>
      </c>
      <c r="N1414" s="139" t="s">
        <v>43</v>
      </c>
      <c r="P1414" s="140">
        <f>O1414*H1414</f>
        <v>0</v>
      </c>
      <c r="Q1414" s="140">
        <v>1.0000000000000001E-5</v>
      </c>
      <c r="R1414" s="140">
        <f>Q1414*H1414</f>
        <v>1.3898600000000001E-2</v>
      </c>
      <c r="S1414" s="140">
        <v>0</v>
      </c>
      <c r="T1414" s="141">
        <f>S1414*H1414</f>
        <v>0</v>
      </c>
      <c r="AR1414" s="142" t="s">
        <v>265</v>
      </c>
      <c r="AT1414" s="142" t="s">
        <v>165</v>
      </c>
      <c r="AU1414" s="142" t="s">
        <v>81</v>
      </c>
      <c r="AY1414" s="17" t="s">
        <v>163</v>
      </c>
      <c r="BE1414" s="143">
        <f>IF(N1414="základní",J1414,0)</f>
        <v>0</v>
      </c>
      <c r="BF1414" s="143">
        <f>IF(N1414="snížená",J1414,0)</f>
        <v>0</v>
      </c>
      <c r="BG1414" s="143">
        <f>IF(N1414="zákl. přenesená",J1414,0)</f>
        <v>0</v>
      </c>
      <c r="BH1414" s="143">
        <f>IF(N1414="sníž. přenesená",J1414,0)</f>
        <v>0</v>
      </c>
      <c r="BI1414" s="143">
        <f>IF(N1414="nulová",J1414,0)</f>
        <v>0</v>
      </c>
      <c r="BJ1414" s="17" t="s">
        <v>79</v>
      </c>
      <c r="BK1414" s="143">
        <f>ROUND(I1414*H1414,2)</f>
        <v>0</v>
      </c>
      <c r="BL1414" s="17" t="s">
        <v>265</v>
      </c>
      <c r="BM1414" s="142" t="s">
        <v>2341</v>
      </c>
    </row>
    <row r="1415" spans="2:65" s="1" customFormat="1" ht="11.25">
      <c r="B1415" s="32"/>
      <c r="D1415" s="144" t="s">
        <v>172</v>
      </c>
      <c r="F1415" s="145" t="s">
        <v>2342</v>
      </c>
      <c r="I1415" s="146"/>
      <c r="L1415" s="32"/>
      <c r="M1415" s="147"/>
      <c r="T1415" s="53"/>
      <c r="AT1415" s="17" t="s">
        <v>172</v>
      </c>
      <c r="AU1415" s="17" t="s">
        <v>81</v>
      </c>
    </row>
    <row r="1416" spans="2:65" s="1" customFormat="1" ht="68.25">
      <c r="B1416" s="32"/>
      <c r="D1416" s="148" t="s">
        <v>174</v>
      </c>
      <c r="F1416" s="149" t="s">
        <v>2343</v>
      </c>
      <c r="I1416" s="146"/>
      <c r="L1416" s="32"/>
      <c r="M1416" s="147"/>
      <c r="T1416" s="53"/>
      <c r="AT1416" s="17" t="s">
        <v>174</v>
      </c>
      <c r="AU1416" s="17" t="s">
        <v>81</v>
      </c>
    </row>
    <row r="1417" spans="2:65" s="12" customFormat="1" ht="11.25">
      <c r="B1417" s="150"/>
      <c r="D1417" s="148" t="s">
        <v>188</v>
      </c>
      <c r="E1417" s="151" t="s">
        <v>19</v>
      </c>
      <c r="F1417" s="152" t="s">
        <v>2344</v>
      </c>
      <c r="H1417" s="153">
        <v>1389.86</v>
      </c>
      <c r="I1417" s="154"/>
      <c r="L1417" s="150"/>
      <c r="M1417" s="155"/>
      <c r="T1417" s="156"/>
      <c r="AT1417" s="151" t="s">
        <v>188</v>
      </c>
      <c r="AU1417" s="151" t="s">
        <v>81</v>
      </c>
      <c r="AV1417" s="12" t="s">
        <v>81</v>
      </c>
      <c r="AW1417" s="12" t="s">
        <v>34</v>
      </c>
      <c r="AX1417" s="12" t="s">
        <v>79</v>
      </c>
      <c r="AY1417" s="151" t="s">
        <v>163</v>
      </c>
    </row>
    <row r="1418" spans="2:65" s="1" customFormat="1" ht="37.9" customHeight="1">
      <c r="B1418" s="32"/>
      <c r="C1418" s="164" t="s">
        <v>2345</v>
      </c>
      <c r="D1418" s="164" t="s">
        <v>271</v>
      </c>
      <c r="E1418" s="165" t="s">
        <v>2346</v>
      </c>
      <c r="F1418" s="166" t="s">
        <v>2347</v>
      </c>
      <c r="G1418" s="167" t="s">
        <v>260</v>
      </c>
      <c r="H1418" s="168">
        <v>1528.846</v>
      </c>
      <c r="I1418" s="169"/>
      <c r="J1418" s="170">
        <f>ROUND(I1418*H1418,2)</f>
        <v>0</v>
      </c>
      <c r="K1418" s="166" t="s">
        <v>169</v>
      </c>
      <c r="L1418" s="171"/>
      <c r="M1418" s="172" t="s">
        <v>19</v>
      </c>
      <c r="N1418" s="173" t="s">
        <v>43</v>
      </c>
      <c r="P1418" s="140">
        <f>O1418*H1418</f>
        <v>0</v>
      </c>
      <c r="Q1418" s="140">
        <v>2.5000000000000001E-3</v>
      </c>
      <c r="R1418" s="140">
        <f>Q1418*H1418</f>
        <v>3.8221150000000002</v>
      </c>
      <c r="S1418" s="140">
        <v>0</v>
      </c>
      <c r="T1418" s="141">
        <f>S1418*H1418</f>
        <v>0</v>
      </c>
      <c r="AR1418" s="142" t="s">
        <v>363</v>
      </c>
      <c r="AT1418" s="142" t="s">
        <v>271</v>
      </c>
      <c r="AU1418" s="142" t="s">
        <v>81</v>
      </c>
      <c r="AY1418" s="17" t="s">
        <v>163</v>
      </c>
      <c r="BE1418" s="143">
        <f>IF(N1418="základní",J1418,0)</f>
        <v>0</v>
      </c>
      <c r="BF1418" s="143">
        <f>IF(N1418="snížená",J1418,0)</f>
        <v>0</v>
      </c>
      <c r="BG1418" s="143">
        <f>IF(N1418="zákl. přenesená",J1418,0)</f>
        <v>0</v>
      </c>
      <c r="BH1418" s="143">
        <f>IF(N1418="sníž. přenesená",J1418,0)</f>
        <v>0</v>
      </c>
      <c r="BI1418" s="143">
        <f>IF(N1418="nulová",J1418,0)</f>
        <v>0</v>
      </c>
      <c r="BJ1418" s="17" t="s">
        <v>79</v>
      </c>
      <c r="BK1418" s="143">
        <f>ROUND(I1418*H1418,2)</f>
        <v>0</v>
      </c>
      <c r="BL1418" s="17" t="s">
        <v>265</v>
      </c>
      <c r="BM1418" s="142" t="s">
        <v>2348</v>
      </c>
    </row>
    <row r="1419" spans="2:65" s="1" customFormat="1" ht="29.25">
      <c r="B1419" s="32"/>
      <c r="D1419" s="148" t="s">
        <v>276</v>
      </c>
      <c r="F1419" s="149" t="s">
        <v>2349</v>
      </c>
      <c r="I1419" s="146"/>
      <c r="L1419" s="32"/>
      <c r="M1419" s="147"/>
      <c r="T1419" s="53"/>
      <c r="AT1419" s="17" t="s">
        <v>276</v>
      </c>
      <c r="AU1419" s="17" t="s">
        <v>81</v>
      </c>
    </row>
    <row r="1420" spans="2:65" s="12" customFormat="1" ht="11.25">
      <c r="B1420" s="150"/>
      <c r="D1420" s="148" t="s">
        <v>188</v>
      </c>
      <c r="F1420" s="152" t="s">
        <v>2350</v>
      </c>
      <c r="H1420" s="153">
        <v>1528.846</v>
      </c>
      <c r="I1420" s="154"/>
      <c r="L1420" s="150"/>
      <c r="M1420" s="155"/>
      <c r="T1420" s="156"/>
      <c r="AT1420" s="151" t="s">
        <v>188</v>
      </c>
      <c r="AU1420" s="151" t="s">
        <v>81</v>
      </c>
      <c r="AV1420" s="12" t="s">
        <v>81</v>
      </c>
      <c r="AW1420" s="12" t="s">
        <v>4</v>
      </c>
      <c r="AX1420" s="12" t="s">
        <v>79</v>
      </c>
      <c r="AY1420" s="151" t="s">
        <v>163</v>
      </c>
    </row>
    <row r="1421" spans="2:65" s="1" customFormat="1" ht="49.15" customHeight="1">
      <c r="B1421" s="32"/>
      <c r="C1421" s="131" t="s">
        <v>2351</v>
      </c>
      <c r="D1421" s="131" t="s">
        <v>165</v>
      </c>
      <c r="E1421" s="132" t="s">
        <v>2352</v>
      </c>
      <c r="F1421" s="133" t="s">
        <v>2353</v>
      </c>
      <c r="G1421" s="134" t="s">
        <v>274</v>
      </c>
      <c r="H1421" s="135">
        <v>3.8359999999999999</v>
      </c>
      <c r="I1421" s="136"/>
      <c r="J1421" s="137">
        <f>ROUND(I1421*H1421,2)</f>
        <v>0</v>
      </c>
      <c r="K1421" s="133" t="s">
        <v>169</v>
      </c>
      <c r="L1421" s="32"/>
      <c r="M1421" s="138" t="s">
        <v>19</v>
      </c>
      <c r="N1421" s="139" t="s">
        <v>43</v>
      </c>
      <c r="P1421" s="140">
        <f>O1421*H1421</f>
        <v>0</v>
      </c>
      <c r="Q1421" s="140">
        <v>0</v>
      </c>
      <c r="R1421" s="140">
        <f>Q1421*H1421</f>
        <v>0</v>
      </c>
      <c r="S1421" s="140">
        <v>0</v>
      </c>
      <c r="T1421" s="141">
        <f>S1421*H1421</f>
        <v>0</v>
      </c>
      <c r="AR1421" s="142" t="s">
        <v>265</v>
      </c>
      <c r="AT1421" s="142" t="s">
        <v>165</v>
      </c>
      <c r="AU1421" s="142" t="s">
        <v>81</v>
      </c>
      <c r="AY1421" s="17" t="s">
        <v>163</v>
      </c>
      <c r="BE1421" s="143">
        <f>IF(N1421="základní",J1421,0)</f>
        <v>0</v>
      </c>
      <c r="BF1421" s="143">
        <f>IF(N1421="snížená",J1421,0)</f>
        <v>0</v>
      </c>
      <c r="BG1421" s="143">
        <f>IF(N1421="zákl. přenesená",J1421,0)</f>
        <v>0</v>
      </c>
      <c r="BH1421" s="143">
        <f>IF(N1421="sníž. přenesená",J1421,0)</f>
        <v>0</v>
      </c>
      <c r="BI1421" s="143">
        <f>IF(N1421="nulová",J1421,0)</f>
        <v>0</v>
      </c>
      <c r="BJ1421" s="17" t="s">
        <v>79</v>
      </c>
      <c r="BK1421" s="143">
        <f>ROUND(I1421*H1421,2)</f>
        <v>0</v>
      </c>
      <c r="BL1421" s="17" t="s">
        <v>265</v>
      </c>
      <c r="BM1421" s="142" t="s">
        <v>2354</v>
      </c>
    </row>
    <row r="1422" spans="2:65" s="1" customFormat="1" ht="11.25">
      <c r="B1422" s="32"/>
      <c r="D1422" s="144" t="s">
        <v>172</v>
      </c>
      <c r="F1422" s="145" t="s">
        <v>2355</v>
      </c>
      <c r="I1422" s="146"/>
      <c r="L1422" s="32"/>
      <c r="M1422" s="147"/>
      <c r="T1422" s="53"/>
      <c r="AT1422" s="17" t="s">
        <v>172</v>
      </c>
      <c r="AU1422" s="17" t="s">
        <v>81</v>
      </c>
    </row>
    <row r="1423" spans="2:65" s="1" customFormat="1" ht="126.75">
      <c r="B1423" s="32"/>
      <c r="D1423" s="148" t="s">
        <v>174</v>
      </c>
      <c r="F1423" s="149" t="s">
        <v>2356</v>
      </c>
      <c r="I1423" s="146"/>
      <c r="L1423" s="32"/>
      <c r="M1423" s="147"/>
      <c r="T1423" s="53"/>
      <c r="AT1423" s="17" t="s">
        <v>174</v>
      </c>
      <c r="AU1423" s="17" t="s">
        <v>81</v>
      </c>
    </row>
    <row r="1424" spans="2:65" s="11" customFormat="1" ht="22.9" customHeight="1">
      <c r="B1424" s="119"/>
      <c r="D1424" s="120" t="s">
        <v>71</v>
      </c>
      <c r="E1424" s="129" t="s">
        <v>2357</v>
      </c>
      <c r="F1424" s="129" t="s">
        <v>2358</v>
      </c>
      <c r="I1424" s="122"/>
      <c r="J1424" s="130">
        <f>BK1424</f>
        <v>0</v>
      </c>
      <c r="L1424" s="119"/>
      <c r="M1424" s="124"/>
      <c r="P1424" s="125">
        <f>SUM(P1425:P1474)</f>
        <v>0</v>
      </c>
      <c r="R1424" s="125">
        <f>SUM(R1425:R1474)</f>
        <v>0</v>
      </c>
      <c r="T1424" s="126">
        <f>SUM(T1425:T1474)</f>
        <v>0</v>
      </c>
      <c r="AR1424" s="120" t="s">
        <v>81</v>
      </c>
      <c r="AT1424" s="127" t="s">
        <v>71</v>
      </c>
      <c r="AU1424" s="127" t="s">
        <v>79</v>
      </c>
      <c r="AY1424" s="120" t="s">
        <v>163</v>
      </c>
      <c r="BK1424" s="128">
        <f>SUM(BK1425:BK1474)</f>
        <v>0</v>
      </c>
    </row>
    <row r="1425" spans="2:65" s="1" customFormat="1" ht="21.75" customHeight="1">
      <c r="B1425" s="32"/>
      <c r="C1425" s="131" t="s">
        <v>2359</v>
      </c>
      <c r="D1425" s="131" t="s">
        <v>165</v>
      </c>
      <c r="E1425" s="132" t="s">
        <v>2360</v>
      </c>
      <c r="F1425" s="133" t="s">
        <v>2361</v>
      </c>
      <c r="G1425" s="134" t="s">
        <v>521</v>
      </c>
      <c r="H1425" s="135">
        <v>1</v>
      </c>
      <c r="I1425" s="136"/>
      <c r="J1425" s="137">
        <f>ROUND(I1425*H1425,2)</f>
        <v>0</v>
      </c>
      <c r="K1425" s="133" t="s">
        <v>192</v>
      </c>
      <c r="L1425" s="32"/>
      <c r="M1425" s="138" t="s">
        <v>19</v>
      </c>
      <c r="N1425" s="139" t="s">
        <v>43</v>
      </c>
      <c r="P1425" s="140">
        <f>O1425*H1425</f>
        <v>0</v>
      </c>
      <c r="Q1425" s="140">
        <v>0</v>
      </c>
      <c r="R1425" s="140">
        <f>Q1425*H1425</f>
        <v>0</v>
      </c>
      <c r="S1425" s="140">
        <v>0</v>
      </c>
      <c r="T1425" s="141">
        <f>S1425*H1425</f>
        <v>0</v>
      </c>
      <c r="AR1425" s="142" t="s">
        <v>265</v>
      </c>
      <c r="AT1425" s="142" t="s">
        <v>165</v>
      </c>
      <c r="AU1425" s="142" t="s">
        <v>81</v>
      </c>
      <c r="AY1425" s="17" t="s">
        <v>163</v>
      </c>
      <c r="BE1425" s="143">
        <f>IF(N1425="základní",J1425,0)</f>
        <v>0</v>
      </c>
      <c r="BF1425" s="143">
        <f>IF(N1425="snížená",J1425,0)</f>
        <v>0</v>
      </c>
      <c r="BG1425" s="143">
        <f>IF(N1425="zákl. přenesená",J1425,0)</f>
        <v>0</v>
      </c>
      <c r="BH1425" s="143">
        <f>IF(N1425="sníž. přenesená",J1425,0)</f>
        <v>0</v>
      </c>
      <c r="BI1425" s="143">
        <f>IF(N1425="nulová",J1425,0)</f>
        <v>0</v>
      </c>
      <c r="BJ1425" s="17" t="s">
        <v>79</v>
      </c>
      <c r="BK1425" s="143">
        <f>ROUND(I1425*H1425,2)</f>
        <v>0</v>
      </c>
      <c r="BL1425" s="17" t="s">
        <v>265</v>
      </c>
      <c r="BM1425" s="142" t="s">
        <v>2362</v>
      </c>
    </row>
    <row r="1426" spans="2:65" s="1" customFormat="1" ht="29.25">
      <c r="B1426" s="32"/>
      <c r="D1426" s="148" t="s">
        <v>276</v>
      </c>
      <c r="F1426" s="149" t="s">
        <v>2363</v>
      </c>
      <c r="I1426" s="146"/>
      <c r="L1426" s="32"/>
      <c r="M1426" s="147"/>
      <c r="T1426" s="53"/>
      <c r="AT1426" s="17" t="s">
        <v>276</v>
      </c>
      <c r="AU1426" s="17" t="s">
        <v>81</v>
      </c>
    </row>
    <row r="1427" spans="2:65" s="1" customFormat="1" ht="16.5" customHeight="1">
      <c r="B1427" s="32"/>
      <c r="C1427" s="131" t="s">
        <v>2364</v>
      </c>
      <c r="D1427" s="131" t="s">
        <v>165</v>
      </c>
      <c r="E1427" s="132" t="s">
        <v>2365</v>
      </c>
      <c r="F1427" s="133" t="s">
        <v>2366</v>
      </c>
      <c r="G1427" s="134" t="s">
        <v>521</v>
      </c>
      <c r="H1427" s="135">
        <v>1</v>
      </c>
      <c r="I1427" s="136"/>
      <c r="J1427" s="137">
        <f>ROUND(I1427*H1427,2)</f>
        <v>0</v>
      </c>
      <c r="K1427" s="133" t="s">
        <v>192</v>
      </c>
      <c r="L1427" s="32"/>
      <c r="M1427" s="138" t="s">
        <v>19</v>
      </c>
      <c r="N1427" s="139" t="s">
        <v>43</v>
      </c>
      <c r="P1427" s="140">
        <f>O1427*H1427</f>
        <v>0</v>
      </c>
      <c r="Q1427" s="140">
        <v>0</v>
      </c>
      <c r="R1427" s="140">
        <f>Q1427*H1427</f>
        <v>0</v>
      </c>
      <c r="S1427" s="140">
        <v>0</v>
      </c>
      <c r="T1427" s="141">
        <f>S1427*H1427</f>
        <v>0</v>
      </c>
      <c r="AR1427" s="142" t="s">
        <v>265</v>
      </c>
      <c r="AT1427" s="142" t="s">
        <v>165</v>
      </c>
      <c r="AU1427" s="142" t="s">
        <v>81</v>
      </c>
      <c r="AY1427" s="17" t="s">
        <v>163</v>
      </c>
      <c r="BE1427" s="143">
        <f>IF(N1427="základní",J1427,0)</f>
        <v>0</v>
      </c>
      <c r="BF1427" s="143">
        <f>IF(N1427="snížená",J1427,0)</f>
        <v>0</v>
      </c>
      <c r="BG1427" s="143">
        <f>IF(N1427="zákl. přenesená",J1427,0)</f>
        <v>0</v>
      </c>
      <c r="BH1427" s="143">
        <f>IF(N1427="sníž. přenesená",J1427,0)</f>
        <v>0</v>
      </c>
      <c r="BI1427" s="143">
        <f>IF(N1427="nulová",J1427,0)</f>
        <v>0</v>
      </c>
      <c r="BJ1427" s="17" t="s">
        <v>79</v>
      </c>
      <c r="BK1427" s="143">
        <f>ROUND(I1427*H1427,2)</f>
        <v>0</v>
      </c>
      <c r="BL1427" s="17" t="s">
        <v>265</v>
      </c>
      <c r="BM1427" s="142" t="s">
        <v>2367</v>
      </c>
    </row>
    <row r="1428" spans="2:65" s="1" customFormat="1" ht="29.25">
      <c r="B1428" s="32"/>
      <c r="D1428" s="148" t="s">
        <v>276</v>
      </c>
      <c r="F1428" s="149" t="s">
        <v>2368</v>
      </c>
      <c r="I1428" s="146"/>
      <c r="L1428" s="32"/>
      <c r="M1428" s="147"/>
      <c r="T1428" s="53"/>
      <c r="AT1428" s="17" t="s">
        <v>276</v>
      </c>
      <c r="AU1428" s="17" t="s">
        <v>81</v>
      </c>
    </row>
    <row r="1429" spans="2:65" s="1" customFormat="1" ht="16.5" customHeight="1">
      <c r="B1429" s="32"/>
      <c r="C1429" s="131" t="s">
        <v>2369</v>
      </c>
      <c r="D1429" s="131" t="s">
        <v>165</v>
      </c>
      <c r="E1429" s="132" t="s">
        <v>2370</v>
      </c>
      <c r="F1429" s="133" t="s">
        <v>2371</v>
      </c>
      <c r="G1429" s="134" t="s">
        <v>521</v>
      </c>
      <c r="H1429" s="135">
        <v>1</v>
      </c>
      <c r="I1429" s="136"/>
      <c r="J1429" s="137">
        <f>ROUND(I1429*H1429,2)</f>
        <v>0</v>
      </c>
      <c r="K1429" s="133" t="s">
        <v>192</v>
      </c>
      <c r="L1429" s="32"/>
      <c r="M1429" s="138" t="s">
        <v>19</v>
      </c>
      <c r="N1429" s="139" t="s">
        <v>43</v>
      </c>
      <c r="P1429" s="140">
        <f>O1429*H1429</f>
        <v>0</v>
      </c>
      <c r="Q1429" s="140">
        <v>0</v>
      </c>
      <c r="R1429" s="140">
        <f>Q1429*H1429</f>
        <v>0</v>
      </c>
      <c r="S1429" s="140">
        <v>0</v>
      </c>
      <c r="T1429" s="141">
        <f>S1429*H1429</f>
        <v>0</v>
      </c>
      <c r="AR1429" s="142" t="s">
        <v>265</v>
      </c>
      <c r="AT1429" s="142" t="s">
        <v>165</v>
      </c>
      <c r="AU1429" s="142" t="s">
        <v>81</v>
      </c>
      <c r="AY1429" s="17" t="s">
        <v>163</v>
      </c>
      <c r="BE1429" s="143">
        <f>IF(N1429="základní",J1429,0)</f>
        <v>0</v>
      </c>
      <c r="BF1429" s="143">
        <f>IF(N1429="snížená",J1429,0)</f>
        <v>0</v>
      </c>
      <c r="BG1429" s="143">
        <f>IF(N1429="zákl. přenesená",J1429,0)</f>
        <v>0</v>
      </c>
      <c r="BH1429" s="143">
        <f>IF(N1429="sníž. přenesená",J1429,0)</f>
        <v>0</v>
      </c>
      <c r="BI1429" s="143">
        <f>IF(N1429="nulová",J1429,0)</f>
        <v>0</v>
      </c>
      <c r="BJ1429" s="17" t="s">
        <v>79</v>
      </c>
      <c r="BK1429" s="143">
        <f>ROUND(I1429*H1429,2)</f>
        <v>0</v>
      </c>
      <c r="BL1429" s="17" t="s">
        <v>265</v>
      </c>
      <c r="BM1429" s="142" t="s">
        <v>2372</v>
      </c>
    </row>
    <row r="1430" spans="2:65" s="1" customFormat="1" ht="29.25">
      <c r="B1430" s="32"/>
      <c r="D1430" s="148" t="s">
        <v>276</v>
      </c>
      <c r="F1430" s="149" t="s">
        <v>2373</v>
      </c>
      <c r="I1430" s="146"/>
      <c r="L1430" s="32"/>
      <c r="M1430" s="147"/>
      <c r="T1430" s="53"/>
      <c r="AT1430" s="17" t="s">
        <v>276</v>
      </c>
      <c r="AU1430" s="17" t="s">
        <v>81</v>
      </c>
    </row>
    <row r="1431" spans="2:65" s="1" customFormat="1" ht="16.5" customHeight="1">
      <c r="B1431" s="32"/>
      <c r="C1431" s="131" t="s">
        <v>2374</v>
      </c>
      <c r="D1431" s="131" t="s">
        <v>165</v>
      </c>
      <c r="E1431" s="132" t="s">
        <v>2375</v>
      </c>
      <c r="F1431" s="133" t="s">
        <v>2376</v>
      </c>
      <c r="G1431" s="134" t="s">
        <v>521</v>
      </c>
      <c r="H1431" s="135">
        <v>1</v>
      </c>
      <c r="I1431" s="136"/>
      <c r="J1431" s="137">
        <f>ROUND(I1431*H1431,2)</f>
        <v>0</v>
      </c>
      <c r="K1431" s="133" t="s">
        <v>192</v>
      </c>
      <c r="L1431" s="32"/>
      <c r="M1431" s="138" t="s">
        <v>19</v>
      </c>
      <c r="N1431" s="139" t="s">
        <v>43</v>
      </c>
      <c r="P1431" s="140">
        <f>O1431*H1431</f>
        <v>0</v>
      </c>
      <c r="Q1431" s="140">
        <v>0</v>
      </c>
      <c r="R1431" s="140">
        <f>Q1431*H1431</f>
        <v>0</v>
      </c>
      <c r="S1431" s="140">
        <v>0</v>
      </c>
      <c r="T1431" s="141">
        <f>S1431*H1431</f>
        <v>0</v>
      </c>
      <c r="AR1431" s="142" t="s">
        <v>265</v>
      </c>
      <c r="AT1431" s="142" t="s">
        <v>165</v>
      </c>
      <c r="AU1431" s="142" t="s">
        <v>81</v>
      </c>
      <c r="AY1431" s="17" t="s">
        <v>163</v>
      </c>
      <c r="BE1431" s="143">
        <f>IF(N1431="základní",J1431,0)</f>
        <v>0</v>
      </c>
      <c r="BF1431" s="143">
        <f>IF(N1431="snížená",J1431,0)</f>
        <v>0</v>
      </c>
      <c r="BG1431" s="143">
        <f>IF(N1431="zákl. přenesená",J1431,0)</f>
        <v>0</v>
      </c>
      <c r="BH1431" s="143">
        <f>IF(N1431="sníž. přenesená",J1431,0)</f>
        <v>0</v>
      </c>
      <c r="BI1431" s="143">
        <f>IF(N1431="nulová",J1431,0)</f>
        <v>0</v>
      </c>
      <c r="BJ1431" s="17" t="s">
        <v>79</v>
      </c>
      <c r="BK1431" s="143">
        <f>ROUND(I1431*H1431,2)</f>
        <v>0</v>
      </c>
      <c r="BL1431" s="17" t="s">
        <v>265</v>
      </c>
      <c r="BM1431" s="142" t="s">
        <v>2377</v>
      </c>
    </row>
    <row r="1432" spans="2:65" s="1" customFormat="1" ht="29.25">
      <c r="B1432" s="32"/>
      <c r="D1432" s="148" t="s">
        <v>276</v>
      </c>
      <c r="F1432" s="149" t="s">
        <v>2378</v>
      </c>
      <c r="I1432" s="146"/>
      <c r="L1432" s="32"/>
      <c r="M1432" s="147"/>
      <c r="T1432" s="53"/>
      <c r="AT1432" s="17" t="s">
        <v>276</v>
      </c>
      <c r="AU1432" s="17" t="s">
        <v>81</v>
      </c>
    </row>
    <row r="1433" spans="2:65" s="1" customFormat="1" ht="16.5" customHeight="1">
      <c r="B1433" s="32"/>
      <c r="C1433" s="131" t="s">
        <v>2379</v>
      </c>
      <c r="D1433" s="131" t="s">
        <v>165</v>
      </c>
      <c r="E1433" s="132" t="s">
        <v>2380</v>
      </c>
      <c r="F1433" s="133" t="s">
        <v>2381</v>
      </c>
      <c r="G1433" s="134" t="s">
        <v>2382</v>
      </c>
      <c r="H1433" s="135">
        <v>16</v>
      </c>
      <c r="I1433" s="136"/>
      <c r="J1433" s="137">
        <f>ROUND(I1433*H1433,2)</f>
        <v>0</v>
      </c>
      <c r="K1433" s="133" t="s">
        <v>192</v>
      </c>
      <c r="L1433" s="32"/>
      <c r="M1433" s="138" t="s">
        <v>19</v>
      </c>
      <c r="N1433" s="139" t="s">
        <v>43</v>
      </c>
      <c r="P1433" s="140">
        <f>O1433*H1433</f>
        <v>0</v>
      </c>
      <c r="Q1433" s="140">
        <v>0</v>
      </c>
      <c r="R1433" s="140">
        <f>Q1433*H1433</f>
        <v>0</v>
      </c>
      <c r="S1433" s="140">
        <v>0</v>
      </c>
      <c r="T1433" s="141">
        <f>S1433*H1433</f>
        <v>0</v>
      </c>
      <c r="AR1433" s="142" t="s">
        <v>265</v>
      </c>
      <c r="AT1433" s="142" t="s">
        <v>165</v>
      </c>
      <c r="AU1433" s="142" t="s">
        <v>81</v>
      </c>
      <c r="AY1433" s="17" t="s">
        <v>163</v>
      </c>
      <c r="BE1433" s="143">
        <f>IF(N1433="základní",J1433,0)</f>
        <v>0</v>
      </c>
      <c r="BF1433" s="143">
        <f>IF(N1433="snížená",J1433,0)</f>
        <v>0</v>
      </c>
      <c r="BG1433" s="143">
        <f>IF(N1433="zákl. přenesená",J1433,0)</f>
        <v>0</v>
      </c>
      <c r="BH1433" s="143">
        <f>IF(N1433="sníž. přenesená",J1433,0)</f>
        <v>0</v>
      </c>
      <c r="BI1433" s="143">
        <f>IF(N1433="nulová",J1433,0)</f>
        <v>0</v>
      </c>
      <c r="BJ1433" s="17" t="s">
        <v>79</v>
      </c>
      <c r="BK1433" s="143">
        <f>ROUND(I1433*H1433,2)</f>
        <v>0</v>
      </c>
      <c r="BL1433" s="17" t="s">
        <v>265</v>
      </c>
      <c r="BM1433" s="142" t="s">
        <v>2383</v>
      </c>
    </row>
    <row r="1434" spans="2:65" s="1" customFormat="1" ht="29.25">
      <c r="B1434" s="32"/>
      <c r="D1434" s="148" t="s">
        <v>276</v>
      </c>
      <c r="F1434" s="149" t="s">
        <v>2384</v>
      </c>
      <c r="I1434" s="146"/>
      <c r="L1434" s="32"/>
      <c r="M1434" s="147"/>
      <c r="T1434" s="53"/>
      <c r="AT1434" s="17" t="s">
        <v>276</v>
      </c>
      <c r="AU1434" s="17" t="s">
        <v>81</v>
      </c>
    </row>
    <row r="1435" spans="2:65" s="1" customFormat="1" ht="21.75" customHeight="1">
      <c r="B1435" s="32"/>
      <c r="C1435" s="131" t="s">
        <v>2385</v>
      </c>
      <c r="D1435" s="131" t="s">
        <v>165</v>
      </c>
      <c r="E1435" s="132" t="s">
        <v>2386</v>
      </c>
      <c r="F1435" s="133" t="s">
        <v>2387</v>
      </c>
      <c r="G1435" s="134" t="s">
        <v>521</v>
      </c>
      <c r="H1435" s="135">
        <v>7</v>
      </c>
      <c r="I1435" s="136"/>
      <c r="J1435" s="137">
        <f>ROUND(I1435*H1435,2)</f>
        <v>0</v>
      </c>
      <c r="K1435" s="133" t="s">
        <v>192</v>
      </c>
      <c r="L1435" s="32"/>
      <c r="M1435" s="138" t="s">
        <v>19</v>
      </c>
      <c r="N1435" s="139" t="s">
        <v>43</v>
      </c>
      <c r="P1435" s="140">
        <f>O1435*H1435</f>
        <v>0</v>
      </c>
      <c r="Q1435" s="140">
        <v>0</v>
      </c>
      <c r="R1435" s="140">
        <f>Q1435*H1435</f>
        <v>0</v>
      </c>
      <c r="S1435" s="140">
        <v>0</v>
      </c>
      <c r="T1435" s="141">
        <f>S1435*H1435</f>
        <v>0</v>
      </c>
      <c r="AR1435" s="142" t="s">
        <v>265</v>
      </c>
      <c r="AT1435" s="142" t="s">
        <v>165</v>
      </c>
      <c r="AU1435" s="142" t="s">
        <v>81</v>
      </c>
      <c r="AY1435" s="17" t="s">
        <v>163</v>
      </c>
      <c r="BE1435" s="143">
        <f>IF(N1435="základní",J1435,0)</f>
        <v>0</v>
      </c>
      <c r="BF1435" s="143">
        <f>IF(N1435="snížená",J1435,0)</f>
        <v>0</v>
      </c>
      <c r="BG1435" s="143">
        <f>IF(N1435="zákl. přenesená",J1435,0)</f>
        <v>0</v>
      </c>
      <c r="BH1435" s="143">
        <f>IF(N1435="sníž. přenesená",J1435,0)</f>
        <v>0</v>
      </c>
      <c r="BI1435" s="143">
        <f>IF(N1435="nulová",J1435,0)</f>
        <v>0</v>
      </c>
      <c r="BJ1435" s="17" t="s">
        <v>79</v>
      </c>
      <c r="BK1435" s="143">
        <f>ROUND(I1435*H1435,2)</f>
        <v>0</v>
      </c>
      <c r="BL1435" s="17" t="s">
        <v>265</v>
      </c>
      <c r="BM1435" s="142" t="s">
        <v>2388</v>
      </c>
    </row>
    <row r="1436" spans="2:65" s="1" customFormat="1" ht="29.25">
      <c r="B1436" s="32"/>
      <c r="D1436" s="148" t="s">
        <v>276</v>
      </c>
      <c r="F1436" s="149" t="s">
        <v>2389</v>
      </c>
      <c r="I1436" s="146"/>
      <c r="L1436" s="32"/>
      <c r="M1436" s="147"/>
      <c r="T1436" s="53"/>
      <c r="AT1436" s="17" t="s">
        <v>276</v>
      </c>
      <c r="AU1436" s="17" t="s">
        <v>81</v>
      </c>
    </row>
    <row r="1437" spans="2:65" s="1" customFormat="1" ht="21.75" customHeight="1">
      <c r="B1437" s="32"/>
      <c r="C1437" s="131" t="s">
        <v>2390</v>
      </c>
      <c r="D1437" s="131" t="s">
        <v>165</v>
      </c>
      <c r="E1437" s="132" t="s">
        <v>2391</v>
      </c>
      <c r="F1437" s="133" t="s">
        <v>2392</v>
      </c>
      <c r="G1437" s="134" t="s">
        <v>521</v>
      </c>
      <c r="H1437" s="135">
        <v>1</v>
      </c>
      <c r="I1437" s="136"/>
      <c r="J1437" s="137">
        <f>ROUND(I1437*H1437,2)</f>
        <v>0</v>
      </c>
      <c r="K1437" s="133" t="s">
        <v>192</v>
      </c>
      <c r="L1437" s="32"/>
      <c r="M1437" s="138" t="s">
        <v>19</v>
      </c>
      <c r="N1437" s="139" t="s">
        <v>43</v>
      </c>
      <c r="P1437" s="140">
        <f>O1437*H1437</f>
        <v>0</v>
      </c>
      <c r="Q1437" s="140">
        <v>0</v>
      </c>
      <c r="R1437" s="140">
        <f>Q1437*H1437</f>
        <v>0</v>
      </c>
      <c r="S1437" s="140">
        <v>0</v>
      </c>
      <c r="T1437" s="141">
        <f>S1437*H1437</f>
        <v>0</v>
      </c>
      <c r="AR1437" s="142" t="s">
        <v>265</v>
      </c>
      <c r="AT1437" s="142" t="s">
        <v>165</v>
      </c>
      <c r="AU1437" s="142" t="s">
        <v>81</v>
      </c>
      <c r="AY1437" s="17" t="s">
        <v>163</v>
      </c>
      <c r="BE1437" s="143">
        <f>IF(N1437="základní",J1437,0)</f>
        <v>0</v>
      </c>
      <c r="BF1437" s="143">
        <f>IF(N1437="snížená",J1437,0)</f>
        <v>0</v>
      </c>
      <c r="BG1437" s="143">
        <f>IF(N1437="zákl. přenesená",J1437,0)</f>
        <v>0</v>
      </c>
      <c r="BH1437" s="143">
        <f>IF(N1437="sníž. přenesená",J1437,0)</f>
        <v>0</v>
      </c>
      <c r="BI1437" s="143">
        <f>IF(N1437="nulová",J1437,0)</f>
        <v>0</v>
      </c>
      <c r="BJ1437" s="17" t="s">
        <v>79</v>
      </c>
      <c r="BK1437" s="143">
        <f>ROUND(I1437*H1437,2)</f>
        <v>0</v>
      </c>
      <c r="BL1437" s="17" t="s">
        <v>265</v>
      </c>
      <c r="BM1437" s="142" t="s">
        <v>2393</v>
      </c>
    </row>
    <row r="1438" spans="2:65" s="1" customFormat="1" ht="29.25">
      <c r="B1438" s="32"/>
      <c r="D1438" s="148" t="s">
        <v>276</v>
      </c>
      <c r="F1438" s="149" t="s">
        <v>2394</v>
      </c>
      <c r="I1438" s="146"/>
      <c r="L1438" s="32"/>
      <c r="M1438" s="147"/>
      <c r="T1438" s="53"/>
      <c r="AT1438" s="17" t="s">
        <v>276</v>
      </c>
      <c r="AU1438" s="17" t="s">
        <v>81</v>
      </c>
    </row>
    <row r="1439" spans="2:65" s="1" customFormat="1" ht="21.75" customHeight="1">
      <c r="B1439" s="32"/>
      <c r="C1439" s="131" t="s">
        <v>2395</v>
      </c>
      <c r="D1439" s="131" t="s">
        <v>165</v>
      </c>
      <c r="E1439" s="132" t="s">
        <v>2396</v>
      </c>
      <c r="F1439" s="133" t="s">
        <v>2397</v>
      </c>
      <c r="G1439" s="134" t="s">
        <v>521</v>
      </c>
      <c r="H1439" s="135">
        <v>1</v>
      </c>
      <c r="I1439" s="136"/>
      <c r="J1439" s="137">
        <f>ROUND(I1439*H1439,2)</f>
        <v>0</v>
      </c>
      <c r="K1439" s="133" t="s">
        <v>192</v>
      </c>
      <c r="L1439" s="32"/>
      <c r="M1439" s="138" t="s">
        <v>19</v>
      </c>
      <c r="N1439" s="139" t="s">
        <v>43</v>
      </c>
      <c r="P1439" s="140">
        <f>O1439*H1439</f>
        <v>0</v>
      </c>
      <c r="Q1439" s="140">
        <v>0</v>
      </c>
      <c r="R1439" s="140">
        <f>Q1439*H1439</f>
        <v>0</v>
      </c>
      <c r="S1439" s="140">
        <v>0</v>
      </c>
      <c r="T1439" s="141">
        <f>S1439*H1439</f>
        <v>0</v>
      </c>
      <c r="AR1439" s="142" t="s">
        <v>265</v>
      </c>
      <c r="AT1439" s="142" t="s">
        <v>165</v>
      </c>
      <c r="AU1439" s="142" t="s">
        <v>81</v>
      </c>
      <c r="AY1439" s="17" t="s">
        <v>163</v>
      </c>
      <c r="BE1439" s="143">
        <f>IF(N1439="základní",J1439,0)</f>
        <v>0</v>
      </c>
      <c r="BF1439" s="143">
        <f>IF(N1439="snížená",J1439,0)</f>
        <v>0</v>
      </c>
      <c r="BG1439" s="143">
        <f>IF(N1439="zákl. přenesená",J1439,0)</f>
        <v>0</v>
      </c>
      <c r="BH1439" s="143">
        <f>IF(N1439="sníž. přenesená",J1439,0)</f>
        <v>0</v>
      </c>
      <c r="BI1439" s="143">
        <f>IF(N1439="nulová",J1439,0)</f>
        <v>0</v>
      </c>
      <c r="BJ1439" s="17" t="s">
        <v>79</v>
      </c>
      <c r="BK1439" s="143">
        <f>ROUND(I1439*H1439,2)</f>
        <v>0</v>
      </c>
      <c r="BL1439" s="17" t="s">
        <v>265</v>
      </c>
      <c r="BM1439" s="142" t="s">
        <v>2398</v>
      </c>
    </row>
    <row r="1440" spans="2:65" s="1" customFormat="1" ht="29.25">
      <c r="B1440" s="32"/>
      <c r="D1440" s="148" t="s">
        <v>276</v>
      </c>
      <c r="F1440" s="149" t="s">
        <v>2399</v>
      </c>
      <c r="I1440" s="146"/>
      <c r="L1440" s="32"/>
      <c r="M1440" s="147"/>
      <c r="T1440" s="53"/>
      <c r="AT1440" s="17" t="s">
        <v>276</v>
      </c>
      <c r="AU1440" s="17" t="s">
        <v>81</v>
      </c>
    </row>
    <row r="1441" spans="2:65" s="1" customFormat="1" ht="21.75" customHeight="1">
      <c r="B1441" s="32"/>
      <c r="C1441" s="131" t="s">
        <v>2400</v>
      </c>
      <c r="D1441" s="131" t="s">
        <v>165</v>
      </c>
      <c r="E1441" s="132" t="s">
        <v>2401</v>
      </c>
      <c r="F1441" s="133" t="s">
        <v>2402</v>
      </c>
      <c r="G1441" s="134" t="s">
        <v>521</v>
      </c>
      <c r="H1441" s="135">
        <v>1</v>
      </c>
      <c r="I1441" s="136"/>
      <c r="J1441" s="137">
        <f>ROUND(I1441*H1441,2)</f>
        <v>0</v>
      </c>
      <c r="K1441" s="133" t="s">
        <v>192</v>
      </c>
      <c r="L1441" s="32"/>
      <c r="M1441" s="138" t="s">
        <v>19</v>
      </c>
      <c r="N1441" s="139" t="s">
        <v>43</v>
      </c>
      <c r="P1441" s="140">
        <f>O1441*H1441</f>
        <v>0</v>
      </c>
      <c r="Q1441" s="140">
        <v>0</v>
      </c>
      <c r="R1441" s="140">
        <f>Q1441*H1441</f>
        <v>0</v>
      </c>
      <c r="S1441" s="140">
        <v>0</v>
      </c>
      <c r="T1441" s="141">
        <f>S1441*H1441</f>
        <v>0</v>
      </c>
      <c r="AR1441" s="142" t="s">
        <v>265</v>
      </c>
      <c r="AT1441" s="142" t="s">
        <v>165</v>
      </c>
      <c r="AU1441" s="142" t="s">
        <v>81</v>
      </c>
      <c r="AY1441" s="17" t="s">
        <v>163</v>
      </c>
      <c r="BE1441" s="143">
        <f>IF(N1441="základní",J1441,0)</f>
        <v>0</v>
      </c>
      <c r="BF1441" s="143">
        <f>IF(N1441="snížená",J1441,0)</f>
        <v>0</v>
      </c>
      <c r="BG1441" s="143">
        <f>IF(N1441="zákl. přenesená",J1441,0)</f>
        <v>0</v>
      </c>
      <c r="BH1441" s="143">
        <f>IF(N1441="sníž. přenesená",J1441,0)</f>
        <v>0</v>
      </c>
      <c r="BI1441" s="143">
        <f>IF(N1441="nulová",J1441,0)</f>
        <v>0</v>
      </c>
      <c r="BJ1441" s="17" t="s">
        <v>79</v>
      </c>
      <c r="BK1441" s="143">
        <f>ROUND(I1441*H1441,2)</f>
        <v>0</v>
      </c>
      <c r="BL1441" s="17" t="s">
        <v>265</v>
      </c>
      <c r="BM1441" s="142" t="s">
        <v>2403</v>
      </c>
    </row>
    <row r="1442" spans="2:65" s="1" customFormat="1" ht="29.25">
      <c r="B1442" s="32"/>
      <c r="D1442" s="148" t="s">
        <v>276</v>
      </c>
      <c r="F1442" s="149" t="s">
        <v>2404</v>
      </c>
      <c r="I1442" s="146"/>
      <c r="L1442" s="32"/>
      <c r="M1442" s="147"/>
      <c r="T1442" s="53"/>
      <c r="AT1442" s="17" t="s">
        <v>276</v>
      </c>
      <c r="AU1442" s="17" t="s">
        <v>81</v>
      </c>
    </row>
    <row r="1443" spans="2:65" s="1" customFormat="1" ht="24.2" customHeight="1">
      <c r="B1443" s="32"/>
      <c r="C1443" s="131" t="s">
        <v>2405</v>
      </c>
      <c r="D1443" s="131" t="s">
        <v>165</v>
      </c>
      <c r="E1443" s="132" t="s">
        <v>2406</v>
      </c>
      <c r="F1443" s="133" t="s">
        <v>2407</v>
      </c>
      <c r="G1443" s="134" t="s">
        <v>521</v>
      </c>
      <c r="H1443" s="135">
        <v>1</v>
      </c>
      <c r="I1443" s="136"/>
      <c r="J1443" s="137">
        <f>ROUND(I1443*H1443,2)</f>
        <v>0</v>
      </c>
      <c r="K1443" s="133" t="s">
        <v>192</v>
      </c>
      <c r="L1443" s="32"/>
      <c r="M1443" s="138" t="s">
        <v>19</v>
      </c>
      <c r="N1443" s="139" t="s">
        <v>43</v>
      </c>
      <c r="P1443" s="140">
        <f>O1443*H1443</f>
        <v>0</v>
      </c>
      <c r="Q1443" s="140">
        <v>0</v>
      </c>
      <c r="R1443" s="140">
        <f>Q1443*H1443</f>
        <v>0</v>
      </c>
      <c r="S1443" s="140">
        <v>0</v>
      </c>
      <c r="T1443" s="141">
        <f>S1443*H1443</f>
        <v>0</v>
      </c>
      <c r="AR1443" s="142" t="s">
        <v>265</v>
      </c>
      <c r="AT1443" s="142" t="s">
        <v>165</v>
      </c>
      <c r="AU1443" s="142" t="s">
        <v>81</v>
      </c>
      <c r="AY1443" s="17" t="s">
        <v>163</v>
      </c>
      <c r="BE1443" s="143">
        <f>IF(N1443="základní",J1443,0)</f>
        <v>0</v>
      </c>
      <c r="BF1443" s="143">
        <f>IF(N1443="snížená",J1443,0)</f>
        <v>0</v>
      </c>
      <c r="BG1443" s="143">
        <f>IF(N1443="zákl. přenesená",J1443,0)</f>
        <v>0</v>
      </c>
      <c r="BH1443" s="143">
        <f>IF(N1443="sníž. přenesená",J1443,0)</f>
        <v>0</v>
      </c>
      <c r="BI1443" s="143">
        <f>IF(N1443="nulová",J1443,0)</f>
        <v>0</v>
      </c>
      <c r="BJ1443" s="17" t="s">
        <v>79</v>
      </c>
      <c r="BK1443" s="143">
        <f>ROUND(I1443*H1443,2)</f>
        <v>0</v>
      </c>
      <c r="BL1443" s="17" t="s">
        <v>265</v>
      </c>
      <c r="BM1443" s="142" t="s">
        <v>2408</v>
      </c>
    </row>
    <row r="1444" spans="2:65" s="1" customFormat="1" ht="29.25">
      <c r="B1444" s="32"/>
      <c r="D1444" s="148" t="s">
        <v>276</v>
      </c>
      <c r="F1444" s="149" t="s">
        <v>2409</v>
      </c>
      <c r="I1444" s="146"/>
      <c r="L1444" s="32"/>
      <c r="M1444" s="147"/>
      <c r="T1444" s="53"/>
      <c r="AT1444" s="17" t="s">
        <v>276</v>
      </c>
      <c r="AU1444" s="17" t="s">
        <v>81</v>
      </c>
    </row>
    <row r="1445" spans="2:65" s="1" customFormat="1" ht="21.75" customHeight="1">
      <c r="B1445" s="32"/>
      <c r="C1445" s="131" t="s">
        <v>2410</v>
      </c>
      <c r="D1445" s="131" t="s">
        <v>165</v>
      </c>
      <c r="E1445" s="132" t="s">
        <v>2411</v>
      </c>
      <c r="F1445" s="133" t="s">
        <v>2412</v>
      </c>
      <c r="G1445" s="134" t="s">
        <v>521</v>
      </c>
      <c r="H1445" s="135">
        <v>2</v>
      </c>
      <c r="I1445" s="136"/>
      <c r="J1445" s="137">
        <f>ROUND(I1445*H1445,2)</f>
        <v>0</v>
      </c>
      <c r="K1445" s="133" t="s">
        <v>192</v>
      </c>
      <c r="L1445" s="32"/>
      <c r="M1445" s="138" t="s">
        <v>19</v>
      </c>
      <c r="N1445" s="139" t="s">
        <v>43</v>
      </c>
      <c r="P1445" s="140">
        <f>O1445*H1445</f>
        <v>0</v>
      </c>
      <c r="Q1445" s="140">
        <v>0</v>
      </c>
      <c r="R1445" s="140">
        <f>Q1445*H1445</f>
        <v>0</v>
      </c>
      <c r="S1445" s="140">
        <v>0</v>
      </c>
      <c r="T1445" s="141">
        <f>S1445*H1445</f>
        <v>0</v>
      </c>
      <c r="AR1445" s="142" t="s">
        <v>265</v>
      </c>
      <c r="AT1445" s="142" t="s">
        <v>165</v>
      </c>
      <c r="AU1445" s="142" t="s">
        <v>81</v>
      </c>
      <c r="AY1445" s="17" t="s">
        <v>163</v>
      </c>
      <c r="BE1445" s="143">
        <f>IF(N1445="základní",J1445,0)</f>
        <v>0</v>
      </c>
      <c r="BF1445" s="143">
        <f>IF(N1445="snížená",J1445,0)</f>
        <v>0</v>
      </c>
      <c r="BG1445" s="143">
        <f>IF(N1445="zákl. přenesená",J1445,0)</f>
        <v>0</v>
      </c>
      <c r="BH1445" s="143">
        <f>IF(N1445="sníž. přenesená",J1445,0)</f>
        <v>0</v>
      </c>
      <c r="BI1445" s="143">
        <f>IF(N1445="nulová",J1445,0)</f>
        <v>0</v>
      </c>
      <c r="BJ1445" s="17" t="s">
        <v>79</v>
      </c>
      <c r="BK1445" s="143">
        <f>ROUND(I1445*H1445,2)</f>
        <v>0</v>
      </c>
      <c r="BL1445" s="17" t="s">
        <v>265</v>
      </c>
      <c r="BM1445" s="142" t="s">
        <v>2413</v>
      </c>
    </row>
    <row r="1446" spans="2:65" s="1" customFormat="1" ht="29.25">
      <c r="B1446" s="32"/>
      <c r="D1446" s="148" t="s">
        <v>276</v>
      </c>
      <c r="F1446" s="149" t="s">
        <v>2414</v>
      </c>
      <c r="I1446" s="146"/>
      <c r="L1446" s="32"/>
      <c r="M1446" s="147"/>
      <c r="T1446" s="53"/>
      <c r="AT1446" s="17" t="s">
        <v>276</v>
      </c>
      <c r="AU1446" s="17" t="s">
        <v>81</v>
      </c>
    </row>
    <row r="1447" spans="2:65" s="1" customFormat="1" ht="21.75" customHeight="1">
      <c r="B1447" s="32"/>
      <c r="C1447" s="131" t="s">
        <v>2415</v>
      </c>
      <c r="D1447" s="131" t="s">
        <v>165</v>
      </c>
      <c r="E1447" s="132" t="s">
        <v>2416</v>
      </c>
      <c r="F1447" s="133" t="s">
        <v>2417</v>
      </c>
      <c r="G1447" s="134" t="s">
        <v>521</v>
      </c>
      <c r="H1447" s="135">
        <v>1</v>
      </c>
      <c r="I1447" s="136"/>
      <c r="J1447" s="137">
        <f>ROUND(I1447*H1447,2)</f>
        <v>0</v>
      </c>
      <c r="K1447" s="133" t="s">
        <v>192</v>
      </c>
      <c r="L1447" s="32"/>
      <c r="M1447" s="138" t="s">
        <v>19</v>
      </c>
      <c r="N1447" s="139" t="s">
        <v>43</v>
      </c>
      <c r="P1447" s="140">
        <f>O1447*H1447</f>
        <v>0</v>
      </c>
      <c r="Q1447" s="140">
        <v>0</v>
      </c>
      <c r="R1447" s="140">
        <f>Q1447*H1447</f>
        <v>0</v>
      </c>
      <c r="S1447" s="140">
        <v>0</v>
      </c>
      <c r="T1447" s="141">
        <f>S1447*H1447</f>
        <v>0</v>
      </c>
      <c r="AR1447" s="142" t="s">
        <v>265</v>
      </c>
      <c r="AT1447" s="142" t="s">
        <v>165</v>
      </c>
      <c r="AU1447" s="142" t="s">
        <v>81</v>
      </c>
      <c r="AY1447" s="17" t="s">
        <v>163</v>
      </c>
      <c r="BE1447" s="143">
        <f>IF(N1447="základní",J1447,0)</f>
        <v>0</v>
      </c>
      <c r="BF1447" s="143">
        <f>IF(N1447="snížená",J1447,0)</f>
        <v>0</v>
      </c>
      <c r="BG1447" s="143">
        <f>IF(N1447="zákl. přenesená",J1447,0)</f>
        <v>0</v>
      </c>
      <c r="BH1447" s="143">
        <f>IF(N1447="sníž. přenesená",J1447,0)</f>
        <v>0</v>
      </c>
      <c r="BI1447" s="143">
        <f>IF(N1447="nulová",J1447,0)</f>
        <v>0</v>
      </c>
      <c r="BJ1447" s="17" t="s">
        <v>79</v>
      </c>
      <c r="BK1447" s="143">
        <f>ROUND(I1447*H1447,2)</f>
        <v>0</v>
      </c>
      <c r="BL1447" s="17" t="s">
        <v>265</v>
      </c>
      <c r="BM1447" s="142" t="s">
        <v>2418</v>
      </c>
    </row>
    <row r="1448" spans="2:65" s="1" customFormat="1" ht="29.25">
      <c r="B1448" s="32"/>
      <c r="D1448" s="148" t="s">
        <v>276</v>
      </c>
      <c r="F1448" s="149" t="s">
        <v>2419</v>
      </c>
      <c r="I1448" s="146"/>
      <c r="L1448" s="32"/>
      <c r="M1448" s="147"/>
      <c r="T1448" s="53"/>
      <c r="AT1448" s="17" t="s">
        <v>276</v>
      </c>
      <c r="AU1448" s="17" t="s">
        <v>81</v>
      </c>
    </row>
    <row r="1449" spans="2:65" s="1" customFormat="1" ht="24.2" customHeight="1">
      <c r="B1449" s="32"/>
      <c r="C1449" s="131" t="s">
        <v>2420</v>
      </c>
      <c r="D1449" s="131" t="s">
        <v>165</v>
      </c>
      <c r="E1449" s="132" t="s">
        <v>2421</v>
      </c>
      <c r="F1449" s="133" t="s">
        <v>2422</v>
      </c>
      <c r="G1449" s="134" t="s">
        <v>521</v>
      </c>
      <c r="H1449" s="135">
        <v>1</v>
      </c>
      <c r="I1449" s="136"/>
      <c r="J1449" s="137">
        <f>ROUND(I1449*H1449,2)</f>
        <v>0</v>
      </c>
      <c r="K1449" s="133" t="s">
        <v>192</v>
      </c>
      <c r="L1449" s="32"/>
      <c r="M1449" s="138" t="s">
        <v>19</v>
      </c>
      <c r="N1449" s="139" t="s">
        <v>43</v>
      </c>
      <c r="P1449" s="140">
        <f>O1449*H1449</f>
        <v>0</v>
      </c>
      <c r="Q1449" s="140">
        <v>0</v>
      </c>
      <c r="R1449" s="140">
        <f>Q1449*H1449</f>
        <v>0</v>
      </c>
      <c r="S1449" s="140">
        <v>0</v>
      </c>
      <c r="T1449" s="141">
        <f>S1449*H1449</f>
        <v>0</v>
      </c>
      <c r="AR1449" s="142" t="s">
        <v>265</v>
      </c>
      <c r="AT1449" s="142" t="s">
        <v>165</v>
      </c>
      <c r="AU1449" s="142" t="s">
        <v>81</v>
      </c>
      <c r="AY1449" s="17" t="s">
        <v>163</v>
      </c>
      <c r="BE1449" s="143">
        <f>IF(N1449="základní",J1449,0)</f>
        <v>0</v>
      </c>
      <c r="BF1449" s="143">
        <f>IF(N1449="snížená",J1449,0)</f>
        <v>0</v>
      </c>
      <c r="BG1449" s="143">
        <f>IF(N1449="zákl. přenesená",J1449,0)</f>
        <v>0</v>
      </c>
      <c r="BH1449" s="143">
        <f>IF(N1449="sníž. přenesená",J1449,0)</f>
        <v>0</v>
      </c>
      <c r="BI1449" s="143">
        <f>IF(N1449="nulová",J1449,0)</f>
        <v>0</v>
      </c>
      <c r="BJ1449" s="17" t="s">
        <v>79</v>
      </c>
      <c r="BK1449" s="143">
        <f>ROUND(I1449*H1449,2)</f>
        <v>0</v>
      </c>
      <c r="BL1449" s="17" t="s">
        <v>265</v>
      </c>
      <c r="BM1449" s="142" t="s">
        <v>2423</v>
      </c>
    </row>
    <row r="1450" spans="2:65" s="1" customFormat="1" ht="29.25">
      <c r="B1450" s="32"/>
      <c r="D1450" s="148" t="s">
        <v>276</v>
      </c>
      <c r="F1450" s="149" t="s">
        <v>2424</v>
      </c>
      <c r="I1450" s="146"/>
      <c r="L1450" s="32"/>
      <c r="M1450" s="147"/>
      <c r="T1450" s="53"/>
      <c r="AT1450" s="17" t="s">
        <v>276</v>
      </c>
      <c r="AU1450" s="17" t="s">
        <v>81</v>
      </c>
    </row>
    <row r="1451" spans="2:65" s="1" customFormat="1" ht="16.5" customHeight="1">
      <c r="B1451" s="32"/>
      <c r="C1451" s="131" t="s">
        <v>2425</v>
      </c>
      <c r="D1451" s="131" t="s">
        <v>165</v>
      </c>
      <c r="E1451" s="132" t="s">
        <v>2426</v>
      </c>
      <c r="F1451" s="133" t="s">
        <v>2427</v>
      </c>
      <c r="G1451" s="134" t="s">
        <v>521</v>
      </c>
      <c r="H1451" s="135">
        <v>2</v>
      </c>
      <c r="I1451" s="136"/>
      <c r="J1451" s="137">
        <f>ROUND(I1451*H1451,2)</f>
        <v>0</v>
      </c>
      <c r="K1451" s="133" t="s">
        <v>192</v>
      </c>
      <c r="L1451" s="32"/>
      <c r="M1451" s="138" t="s">
        <v>19</v>
      </c>
      <c r="N1451" s="139" t="s">
        <v>43</v>
      </c>
      <c r="P1451" s="140">
        <f>O1451*H1451</f>
        <v>0</v>
      </c>
      <c r="Q1451" s="140">
        <v>0</v>
      </c>
      <c r="R1451" s="140">
        <f>Q1451*H1451</f>
        <v>0</v>
      </c>
      <c r="S1451" s="140">
        <v>0</v>
      </c>
      <c r="T1451" s="141">
        <f>S1451*H1451</f>
        <v>0</v>
      </c>
      <c r="AR1451" s="142" t="s">
        <v>265</v>
      </c>
      <c r="AT1451" s="142" t="s">
        <v>165</v>
      </c>
      <c r="AU1451" s="142" t="s">
        <v>81</v>
      </c>
      <c r="AY1451" s="17" t="s">
        <v>163</v>
      </c>
      <c r="BE1451" s="143">
        <f>IF(N1451="základní",J1451,0)</f>
        <v>0</v>
      </c>
      <c r="BF1451" s="143">
        <f>IF(N1451="snížená",J1451,0)</f>
        <v>0</v>
      </c>
      <c r="BG1451" s="143">
        <f>IF(N1451="zákl. přenesená",J1451,0)</f>
        <v>0</v>
      </c>
      <c r="BH1451" s="143">
        <f>IF(N1451="sníž. přenesená",J1451,0)</f>
        <v>0</v>
      </c>
      <c r="BI1451" s="143">
        <f>IF(N1451="nulová",J1451,0)</f>
        <v>0</v>
      </c>
      <c r="BJ1451" s="17" t="s">
        <v>79</v>
      </c>
      <c r="BK1451" s="143">
        <f>ROUND(I1451*H1451,2)</f>
        <v>0</v>
      </c>
      <c r="BL1451" s="17" t="s">
        <v>265</v>
      </c>
      <c r="BM1451" s="142" t="s">
        <v>2428</v>
      </c>
    </row>
    <row r="1452" spans="2:65" s="1" customFormat="1" ht="29.25">
      <c r="B1452" s="32"/>
      <c r="D1452" s="148" t="s">
        <v>276</v>
      </c>
      <c r="F1452" s="149" t="s">
        <v>2429</v>
      </c>
      <c r="I1452" s="146"/>
      <c r="L1452" s="32"/>
      <c r="M1452" s="147"/>
      <c r="T1452" s="53"/>
      <c r="AT1452" s="17" t="s">
        <v>276</v>
      </c>
      <c r="AU1452" s="17" t="s">
        <v>81</v>
      </c>
    </row>
    <row r="1453" spans="2:65" s="1" customFormat="1" ht="21.75" customHeight="1">
      <c r="B1453" s="32"/>
      <c r="C1453" s="131" t="s">
        <v>2430</v>
      </c>
      <c r="D1453" s="131" t="s">
        <v>165</v>
      </c>
      <c r="E1453" s="132" t="s">
        <v>2431</v>
      </c>
      <c r="F1453" s="133" t="s">
        <v>2432</v>
      </c>
      <c r="G1453" s="134" t="s">
        <v>521</v>
      </c>
      <c r="H1453" s="135">
        <v>1</v>
      </c>
      <c r="I1453" s="136"/>
      <c r="J1453" s="137">
        <f>ROUND(I1453*H1453,2)</f>
        <v>0</v>
      </c>
      <c r="K1453" s="133" t="s">
        <v>192</v>
      </c>
      <c r="L1453" s="32"/>
      <c r="M1453" s="138" t="s">
        <v>19</v>
      </c>
      <c r="N1453" s="139" t="s">
        <v>43</v>
      </c>
      <c r="P1453" s="140">
        <f>O1453*H1453</f>
        <v>0</v>
      </c>
      <c r="Q1453" s="140">
        <v>0</v>
      </c>
      <c r="R1453" s="140">
        <f>Q1453*H1453</f>
        <v>0</v>
      </c>
      <c r="S1453" s="140">
        <v>0</v>
      </c>
      <c r="T1453" s="141">
        <f>S1453*H1453</f>
        <v>0</v>
      </c>
      <c r="AR1453" s="142" t="s">
        <v>265</v>
      </c>
      <c r="AT1453" s="142" t="s">
        <v>165</v>
      </c>
      <c r="AU1453" s="142" t="s">
        <v>81</v>
      </c>
      <c r="AY1453" s="17" t="s">
        <v>163</v>
      </c>
      <c r="BE1453" s="143">
        <f>IF(N1453="základní",J1453,0)</f>
        <v>0</v>
      </c>
      <c r="BF1453" s="143">
        <f>IF(N1453="snížená",J1453,0)</f>
        <v>0</v>
      </c>
      <c r="BG1453" s="143">
        <f>IF(N1453="zákl. přenesená",J1453,0)</f>
        <v>0</v>
      </c>
      <c r="BH1453" s="143">
        <f>IF(N1453="sníž. přenesená",J1453,0)</f>
        <v>0</v>
      </c>
      <c r="BI1453" s="143">
        <f>IF(N1453="nulová",J1453,0)</f>
        <v>0</v>
      </c>
      <c r="BJ1453" s="17" t="s">
        <v>79</v>
      </c>
      <c r="BK1453" s="143">
        <f>ROUND(I1453*H1453,2)</f>
        <v>0</v>
      </c>
      <c r="BL1453" s="17" t="s">
        <v>265</v>
      </c>
      <c r="BM1453" s="142" t="s">
        <v>2433</v>
      </c>
    </row>
    <row r="1454" spans="2:65" s="1" customFormat="1" ht="29.25">
      <c r="B1454" s="32"/>
      <c r="D1454" s="148" t="s">
        <v>276</v>
      </c>
      <c r="F1454" s="149" t="s">
        <v>2434</v>
      </c>
      <c r="I1454" s="146"/>
      <c r="L1454" s="32"/>
      <c r="M1454" s="147"/>
      <c r="T1454" s="53"/>
      <c r="AT1454" s="17" t="s">
        <v>276</v>
      </c>
      <c r="AU1454" s="17" t="s">
        <v>81</v>
      </c>
    </row>
    <row r="1455" spans="2:65" s="1" customFormat="1" ht="24.2" customHeight="1">
      <c r="B1455" s="32"/>
      <c r="C1455" s="131" t="s">
        <v>2435</v>
      </c>
      <c r="D1455" s="131" t="s">
        <v>165</v>
      </c>
      <c r="E1455" s="132" t="s">
        <v>2436</v>
      </c>
      <c r="F1455" s="133" t="s">
        <v>2437</v>
      </c>
      <c r="G1455" s="134" t="s">
        <v>521</v>
      </c>
      <c r="H1455" s="135">
        <v>2</v>
      </c>
      <c r="I1455" s="136"/>
      <c r="J1455" s="137">
        <f>ROUND(I1455*H1455,2)</f>
        <v>0</v>
      </c>
      <c r="K1455" s="133" t="s">
        <v>192</v>
      </c>
      <c r="L1455" s="32"/>
      <c r="M1455" s="138" t="s">
        <v>19</v>
      </c>
      <c r="N1455" s="139" t="s">
        <v>43</v>
      </c>
      <c r="P1455" s="140">
        <f>O1455*H1455</f>
        <v>0</v>
      </c>
      <c r="Q1455" s="140">
        <v>0</v>
      </c>
      <c r="R1455" s="140">
        <f>Q1455*H1455</f>
        <v>0</v>
      </c>
      <c r="S1455" s="140">
        <v>0</v>
      </c>
      <c r="T1455" s="141">
        <f>S1455*H1455</f>
        <v>0</v>
      </c>
      <c r="AR1455" s="142" t="s">
        <v>265</v>
      </c>
      <c r="AT1455" s="142" t="s">
        <v>165</v>
      </c>
      <c r="AU1455" s="142" t="s">
        <v>81</v>
      </c>
      <c r="AY1455" s="17" t="s">
        <v>163</v>
      </c>
      <c r="BE1455" s="143">
        <f>IF(N1455="základní",J1455,0)</f>
        <v>0</v>
      </c>
      <c r="BF1455" s="143">
        <f>IF(N1455="snížená",J1455,0)</f>
        <v>0</v>
      </c>
      <c r="BG1455" s="143">
        <f>IF(N1455="zákl. přenesená",J1455,0)</f>
        <v>0</v>
      </c>
      <c r="BH1455" s="143">
        <f>IF(N1455="sníž. přenesená",J1455,0)</f>
        <v>0</v>
      </c>
      <c r="BI1455" s="143">
        <f>IF(N1455="nulová",J1455,0)</f>
        <v>0</v>
      </c>
      <c r="BJ1455" s="17" t="s">
        <v>79</v>
      </c>
      <c r="BK1455" s="143">
        <f>ROUND(I1455*H1455,2)</f>
        <v>0</v>
      </c>
      <c r="BL1455" s="17" t="s">
        <v>265</v>
      </c>
      <c r="BM1455" s="142" t="s">
        <v>2438</v>
      </c>
    </row>
    <row r="1456" spans="2:65" s="1" customFormat="1" ht="29.25">
      <c r="B1456" s="32"/>
      <c r="D1456" s="148" t="s">
        <v>276</v>
      </c>
      <c r="F1456" s="149" t="s">
        <v>2439</v>
      </c>
      <c r="I1456" s="146"/>
      <c r="L1456" s="32"/>
      <c r="M1456" s="147"/>
      <c r="T1456" s="53"/>
      <c r="AT1456" s="17" t="s">
        <v>276</v>
      </c>
      <c r="AU1456" s="17" t="s">
        <v>81</v>
      </c>
    </row>
    <row r="1457" spans="2:65" s="1" customFormat="1" ht="16.5" customHeight="1">
      <c r="B1457" s="32"/>
      <c r="C1457" s="131" t="s">
        <v>2440</v>
      </c>
      <c r="D1457" s="131" t="s">
        <v>165</v>
      </c>
      <c r="E1457" s="132" t="s">
        <v>2441</v>
      </c>
      <c r="F1457" s="133" t="s">
        <v>2442</v>
      </c>
      <c r="G1457" s="134" t="s">
        <v>521</v>
      </c>
      <c r="H1457" s="135">
        <v>1</v>
      </c>
      <c r="I1457" s="136"/>
      <c r="J1457" s="137">
        <f>ROUND(I1457*H1457,2)</f>
        <v>0</v>
      </c>
      <c r="K1457" s="133" t="s">
        <v>192</v>
      </c>
      <c r="L1457" s="32"/>
      <c r="M1457" s="138" t="s">
        <v>19</v>
      </c>
      <c r="N1457" s="139" t="s">
        <v>43</v>
      </c>
      <c r="P1457" s="140">
        <f>O1457*H1457</f>
        <v>0</v>
      </c>
      <c r="Q1457" s="140">
        <v>0</v>
      </c>
      <c r="R1457" s="140">
        <f>Q1457*H1457</f>
        <v>0</v>
      </c>
      <c r="S1457" s="140">
        <v>0</v>
      </c>
      <c r="T1457" s="141">
        <f>S1457*H1457</f>
        <v>0</v>
      </c>
      <c r="AR1457" s="142" t="s">
        <v>265</v>
      </c>
      <c r="AT1457" s="142" t="s">
        <v>165</v>
      </c>
      <c r="AU1457" s="142" t="s">
        <v>81</v>
      </c>
      <c r="AY1457" s="17" t="s">
        <v>163</v>
      </c>
      <c r="BE1457" s="143">
        <f>IF(N1457="základní",J1457,0)</f>
        <v>0</v>
      </c>
      <c r="BF1457" s="143">
        <f>IF(N1457="snížená",J1457,0)</f>
        <v>0</v>
      </c>
      <c r="BG1457" s="143">
        <f>IF(N1457="zákl. přenesená",J1457,0)</f>
        <v>0</v>
      </c>
      <c r="BH1457" s="143">
        <f>IF(N1457="sníž. přenesená",J1457,0)</f>
        <v>0</v>
      </c>
      <c r="BI1457" s="143">
        <f>IF(N1457="nulová",J1457,0)</f>
        <v>0</v>
      </c>
      <c r="BJ1457" s="17" t="s">
        <v>79</v>
      </c>
      <c r="BK1457" s="143">
        <f>ROUND(I1457*H1457,2)</f>
        <v>0</v>
      </c>
      <c r="BL1457" s="17" t="s">
        <v>265</v>
      </c>
      <c r="BM1457" s="142" t="s">
        <v>2443</v>
      </c>
    </row>
    <row r="1458" spans="2:65" s="1" customFormat="1" ht="29.25">
      <c r="B1458" s="32"/>
      <c r="D1458" s="148" t="s">
        <v>276</v>
      </c>
      <c r="F1458" s="149" t="s">
        <v>2444</v>
      </c>
      <c r="I1458" s="146"/>
      <c r="L1458" s="32"/>
      <c r="M1458" s="147"/>
      <c r="T1458" s="53"/>
      <c r="AT1458" s="17" t="s">
        <v>276</v>
      </c>
      <c r="AU1458" s="17" t="s">
        <v>81</v>
      </c>
    </row>
    <row r="1459" spans="2:65" s="1" customFormat="1" ht="16.5" customHeight="1">
      <c r="B1459" s="32"/>
      <c r="C1459" s="131" t="s">
        <v>2445</v>
      </c>
      <c r="D1459" s="131" t="s">
        <v>165</v>
      </c>
      <c r="E1459" s="132" t="s">
        <v>2446</v>
      </c>
      <c r="F1459" s="133" t="s">
        <v>2447</v>
      </c>
      <c r="G1459" s="134" t="s">
        <v>521</v>
      </c>
      <c r="H1459" s="135">
        <v>1</v>
      </c>
      <c r="I1459" s="136"/>
      <c r="J1459" s="137">
        <f>ROUND(I1459*H1459,2)</f>
        <v>0</v>
      </c>
      <c r="K1459" s="133" t="s">
        <v>192</v>
      </c>
      <c r="L1459" s="32"/>
      <c r="M1459" s="138" t="s">
        <v>19</v>
      </c>
      <c r="N1459" s="139" t="s">
        <v>43</v>
      </c>
      <c r="P1459" s="140">
        <f>O1459*H1459</f>
        <v>0</v>
      </c>
      <c r="Q1459" s="140">
        <v>0</v>
      </c>
      <c r="R1459" s="140">
        <f>Q1459*H1459</f>
        <v>0</v>
      </c>
      <c r="S1459" s="140">
        <v>0</v>
      </c>
      <c r="T1459" s="141">
        <f>S1459*H1459</f>
        <v>0</v>
      </c>
      <c r="AR1459" s="142" t="s">
        <v>265</v>
      </c>
      <c r="AT1459" s="142" t="s">
        <v>165</v>
      </c>
      <c r="AU1459" s="142" t="s">
        <v>81</v>
      </c>
      <c r="AY1459" s="17" t="s">
        <v>163</v>
      </c>
      <c r="BE1459" s="143">
        <f>IF(N1459="základní",J1459,0)</f>
        <v>0</v>
      </c>
      <c r="BF1459" s="143">
        <f>IF(N1459="snížená",J1459,0)</f>
        <v>0</v>
      </c>
      <c r="BG1459" s="143">
        <f>IF(N1459="zákl. přenesená",J1459,0)</f>
        <v>0</v>
      </c>
      <c r="BH1459" s="143">
        <f>IF(N1459="sníž. přenesená",J1459,0)</f>
        <v>0</v>
      </c>
      <c r="BI1459" s="143">
        <f>IF(N1459="nulová",J1459,0)</f>
        <v>0</v>
      </c>
      <c r="BJ1459" s="17" t="s">
        <v>79</v>
      </c>
      <c r="BK1459" s="143">
        <f>ROUND(I1459*H1459,2)</f>
        <v>0</v>
      </c>
      <c r="BL1459" s="17" t="s">
        <v>265</v>
      </c>
      <c r="BM1459" s="142" t="s">
        <v>2448</v>
      </c>
    </row>
    <row r="1460" spans="2:65" s="1" customFormat="1" ht="29.25">
      <c r="B1460" s="32"/>
      <c r="D1460" s="148" t="s">
        <v>276</v>
      </c>
      <c r="F1460" s="149" t="s">
        <v>2449</v>
      </c>
      <c r="I1460" s="146"/>
      <c r="L1460" s="32"/>
      <c r="M1460" s="147"/>
      <c r="T1460" s="53"/>
      <c r="AT1460" s="17" t="s">
        <v>276</v>
      </c>
      <c r="AU1460" s="17" t="s">
        <v>81</v>
      </c>
    </row>
    <row r="1461" spans="2:65" s="1" customFormat="1" ht="16.5" customHeight="1">
      <c r="B1461" s="32"/>
      <c r="C1461" s="131" t="s">
        <v>2450</v>
      </c>
      <c r="D1461" s="131" t="s">
        <v>165</v>
      </c>
      <c r="E1461" s="132" t="s">
        <v>2451</v>
      </c>
      <c r="F1461" s="133" t="s">
        <v>2452</v>
      </c>
      <c r="G1461" s="134" t="s">
        <v>521</v>
      </c>
      <c r="H1461" s="135">
        <v>1</v>
      </c>
      <c r="I1461" s="136"/>
      <c r="J1461" s="137">
        <f>ROUND(I1461*H1461,2)</f>
        <v>0</v>
      </c>
      <c r="K1461" s="133" t="s">
        <v>192</v>
      </c>
      <c r="L1461" s="32"/>
      <c r="M1461" s="138" t="s">
        <v>19</v>
      </c>
      <c r="N1461" s="139" t="s">
        <v>43</v>
      </c>
      <c r="P1461" s="140">
        <f>O1461*H1461</f>
        <v>0</v>
      </c>
      <c r="Q1461" s="140">
        <v>0</v>
      </c>
      <c r="R1461" s="140">
        <f>Q1461*H1461</f>
        <v>0</v>
      </c>
      <c r="S1461" s="140">
        <v>0</v>
      </c>
      <c r="T1461" s="141">
        <f>S1461*H1461</f>
        <v>0</v>
      </c>
      <c r="AR1461" s="142" t="s">
        <v>265</v>
      </c>
      <c r="AT1461" s="142" t="s">
        <v>165</v>
      </c>
      <c r="AU1461" s="142" t="s">
        <v>81</v>
      </c>
      <c r="AY1461" s="17" t="s">
        <v>163</v>
      </c>
      <c r="BE1461" s="143">
        <f>IF(N1461="základní",J1461,0)</f>
        <v>0</v>
      </c>
      <c r="BF1461" s="143">
        <f>IF(N1461="snížená",J1461,0)</f>
        <v>0</v>
      </c>
      <c r="BG1461" s="143">
        <f>IF(N1461="zákl. přenesená",J1461,0)</f>
        <v>0</v>
      </c>
      <c r="BH1461" s="143">
        <f>IF(N1461="sníž. přenesená",J1461,0)</f>
        <v>0</v>
      </c>
      <c r="BI1461" s="143">
        <f>IF(N1461="nulová",J1461,0)</f>
        <v>0</v>
      </c>
      <c r="BJ1461" s="17" t="s">
        <v>79</v>
      </c>
      <c r="BK1461" s="143">
        <f>ROUND(I1461*H1461,2)</f>
        <v>0</v>
      </c>
      <c r="BL1461" s="17" t="s">
        <v>265</v>
      </c>
      <c r="BM1461" s="142" t="s">
        <v>2453</v>
      </c>
    </row>
    <row r="1462" spans="2:65" s="1" customFormat="1" ht="29.25">
      <c r="B1462" s="32"/>
      <c r="D1462" s="148" t="s">
        <v>276</v>
      </c>
      <c r="F1462" s="149" t="s">
        <v>2454</v>
      </c>
      <c r="I1462" s="146"/>
      <c r="L1462" s="32"/>
      <c r="M1462" s="147"/>
      <c r="T1462" s="53"/>
      <c r="AT1462" s="17" t="s">
        <v>276</v>
      </c>
      <c r="AU1462" s="17" t="s">
        <v>81</v>
      </c>
    </row>
    <row r="1463" spans="2:65" s="1" customFormat="1" ht="24.2" customHeight="1">
      <c r="B1463" s="32"/>
      <c r="C1463" s="131" t="s">
        <v>2455</v>
      </c>
      <c r="D1463" s="131" t="s">
        <v>165</v>
      </c>
      <c r="E1463" s="132" t="s">
        <v>2456</v>
      </c>
      <c r="F1463" s="133" t="s">
        <v>2457</v>
      </c>
      <c r="G1463" s="134" t="s">
        <v>260</v>
      </c>
      <c r="H1463" s="135">
        <v>1224.3399999999999</v>
      </c>
      <c r="I1463" s="136"/>
      <c r="J1463" s="137">
        <f>ROUND(I1463*H1463,2)</f>
        <v>0</v>
      </c>
      <c r="K1463" s="133" t="s">
        <v>192</v>
      </c>
      <c r="L1463" s="32"/>
      <c r="M1463" s="138" t="s">
        <v>19</v>
      </c>
      <c r="N1463" s="139" t="s">
        <v>43</v>
      </c>
      <c r="P1463" s="140">
        <f>O1463*H1463</f>
        <v>0</v>
      </c>
      <c r="Q1463" s="140">
        <v>0</v>
      </c>
      <c r="R1463" s="140">
        <f>Q1463*H1463</f>
        <v>0</v>
      </c>
      <c r="S1463" s="140">
        <v>0</v>
      </c>
      <c r="T1463" s="141">
        <f>S1463*H1463</f>
        <v>0</v>
      </c>
      <c r="AR1463" s="142" t="s">
        <v>265</v>
      </c>
      <c r="AT1463" s="142" t="s">
        <v>165</v>
      </c>
      <c r="AU1463" s="142" t="s">
        <v>81</v>
      </c>
      <c r="AY1463" s="17" t="s">
        <v>163</v>
      </c>
      <c r="BE1463" s="143">
        <f>IF(N1463="základní",J1463,0)</f>
        <v>0</v>
      </c>
      <c r="BF1463" s="143">
        <f>IF(N1463="snížená",J1463,0)</f>
        <v>0</v>
      </c>
      <c r="BG1463" s="143">
        <f>IF(N1463="zákl. přenesená",J1463,0)</f>
        <v>0</v>
      </c>
      <c r="BH1463" s="143">
        <f>IF(N1463="sníž. přenesená",J1463,0)</f>
        <v>0</v>
      </c>
      <c r="BI1463" s="143">
        <f>IF(N1463="nulová",J1463,0)</f>
        <v>0</v>
      </c>
      <c r="BJ1463" s="17" t="s">
        <v>79</v>
      </c>
      <c r="BK1463" s="143">
        <f>ROUND(I1463*H1463,2)</f>
        <v>0</v>
      </c>
      <c r="BL1463" s="17" t="s">
        <v>265</v>
      </c>
      <c r="BM1463" s="142" t="s">
        <v>2458</v>
      </c>
    </row>
    <row r="1464" spans="2:65" s="12" customFormat="1" ht="11.25">
      <c r="B1464" s="150"/>
      <c r="D1464" s="148" t="s">
        <v>188</v>
      </c>
      <c r="E1464" s="151" t="s">
        <v>19</v>
      </c>
      <c r="F1464" s="152" t="s">
        <v>2459</v>
      </c>
      <c r="H1464" s="153">
        <v>1224.3399999999999</v>
      </c>
      <c r="I1464" s="154"/>
      <c r="L1464" s="150"/>
      <c r="M1464" s="155"/>
      <c r="T1464" s="156"/>
      <c r="AT1464" s="151" t="s">
        <v>188</v>
      </c>
      <c r="AU1464" s="151" t="s">
        <v>81</v>
      </c>
      <c r="AV1464" s="12" t="s">
        <v>81</v>
      </c>
      <c r="AW1464" s="12" t="s">
        <v>34</v>
      </c>
      <c r="AX1464" s="12" t="s">
        <v>79</v>
      </c>
      <c r="AY1464" s="151" t="s">
        <v>163</v>
      </c>
    </row>
    <row r="1465" spans="2:65" s="1" customFormat="1" ht="16.5" customHeight="1">
      <c r="B1465" s="32"/>
      <c r="C1465" s="164" t="s">
        <v>2460</v>
      </c>
      <c r="D1465" s="164" t="s">
        <v>271</v>
      </c>
      <c r="E1465" s="165" t="s">
        <v>2461</v>
      </c>
      <c r="F1465" s="166" t="s">
        <v>2462</v>
      </c>
      <c r="G1465" s="167" t="s">
        <v>260</v>
      </c>
      <c r="H1465" s="168">
        <v>1224.3399999999999</v>
      </c>
      <c r="I1465" s="169"/>
      <c r="J1465" s="170">
        <f>ROUND(I1465*H1465,2)</f>
        <v>0</v>
      </c>
      <c r="K1465" s="166" t="s">
        <v>192</v>
      </c>
      <c r="L1465" s="171"/>
      <c r="M1465" s="172" t="s">
        <v>19</v>
      </c>
      <c r="N1465" s="173" t="s">
        <v>43</v>
      </c>
      <c r="P1465" s="140">
        <f>O1465*H1465</f>
        <v>0</v>
      </c>
      <c r="Q1465" s="140">
        <v>0</v>
      </c>
      <c r="R1465" s="140">
        <f>Q1465*H1465</f>
        <v>0</v>
      </c>
      <c r="S1465" s="140">
        <v>0</v>
      </c>
      <c r="T1465" s="141">
        <f>S1465*H1465</f>
        <v>0</v>
      </c>
      <c r="AR1465" s="142" t="s">
        <v>363</v>
      </c>
      <c r="AT1465" s="142" t="s">
        <v>271</v>
      </c>
      <c r="AU1465" s="142" t="s">
        <v>81</v>
      </c>
      <c r="AY1465" s="17" t="s">
        <v>163</v>
      </c>
      <c r="BE1465" s="143">
        <f>IF(N1465="základní",J1465,0)</f>
        <v>0</v>
      </c>
      <c r="BF1465" s="143">
        <f>IF(N1465="snížená",J1465,0)</f>
        <v>0</v>
      </c>
      <c r="BG1465" s="143">
        <f>IF(N1465="zákl. přenesená",J1465,0)</f>
        <v>0</v>
      </c>
      <c r="BH1465" s="143">
        <f>IF(N1465="sníž. přenesená",J1465,0)</f>
        <v>0</v>
      </c>
      <c r="BI1465" s="143">
        <f>IF(N1465="nulová",J1465,0)</f>
        <v>0</v>
      </c>
      <c r="BJ1465" s="17" t="s">
        <v>79</v>
      </c>
      <c r="BK1465" s="143">
        <f>ROUND(I1465*H1465,2)</f>
        <v>0</v>
      </c>
      <c r="BL1465" s="17" t="s">
        <v>265</v>
      </c>
      <c r="BM1465" s="142" t="s">
        <v>2463</v>
      </c>
    </row>
    <row r="1466" spans="2:65" s="1" customFormat="1" ht="29.25">
      <c r="B1466" s="32"/>
      <c r="D1466" s="148" t="s">
        <v>276</v>
      </c>
      <c r="F1466" s="149" t="s">
        <v>2464</v>
      </c>
      <c r="I1466" s="146"/>
      <c r="L1466" s="32"/>
      <c r="M1466" s="147"/>
      <c r="T1466" s="53"/>
      <c r="AT1466" s="17" t="s">
        <v>276</v>
      </c>
      <c r="AU1466" s="17" t="s">
        <v>81</v>
      </c>
    </row>
    <row r="1467" spans="2:65" s="1" customFormat="1" ht="16.5" customHeight="1">
      <c r="B1467" s="32"/>
      <c r="C1467" s="131" t="s">
        <v>2465</v>
      </c>
      <c r="D1467" s="131" t="s">
        <v>165</v>
      </c>
      <c r="E1467" s="132" t="s">
        <v>2466</v>
      </c>
      <c r="F1467" s="133" t="s">
        <v>2467</v>
      </c>
      <c r="G1467" s="134" t="s">
        <v>254</v>
      </c>
      <c r="H1467" s="135">
        <v>3673.02</v>
      </c>
      <c r="I1467" s="136"/>
      <c r="J1467" s="137">
        <f>ROUND(I1467*H1467,2)</f>
        <v>0</v>
      </c>
      <c r="K1467" s="133" t="s">
        <v>169</v>
      </c>
      <c r="L1467" s="32"/>
      <c r="M1467" s="138" t="s">
        <v>19</v>
      </c>
      <c r="N1467" s="139" t="s">
        <v>43</v>
      </c>
      <c r="P1467" s="140">
        <f>O1467*H1467</f>
        <v>0</v>
      </c>
      <c r="Q1467" s="140">
        <v>0</v>
      </c>
      <c r="R1467" s="140">
        <f>Q1467*H1467</f>
        <v>0</v>
      </c>
      <c r="S1467" s="140">
        <v>0</v>
      </c>
      <c r="T1467" s="141">
        <f>S1467*H1467</f>
        <v>0</v>
      </c>
      <c r="AR1467" s="142" t="s">
        <v>265</v>
      </c>
      <c r="AT1467" s="142" t="s">
        <v>165</v>
      </c>
      <c r="AU1467" s="142" t="s">
        <v>81</v>
      </c>
      <c r="AY1467" s="17" t="s">
        <v>163</v>
      </c>
      <c r="BE1467" s="143">
        <f>IF(N1467="základní",J1467,0)</f>
        <v>0</v>
      </c>
      <c r="BF1467" s="143">
        <f>IF(N1467="snížená",J1467,0)</f>
        <v>0</v>
      </c>
      <c r="BG1467" s="143">
        <f>IF(N1467="zákl. přenesená",J1467,0)</f>
        <v>0</v>
      </c>
      <c r="BH1467" s="143">
        <f>IF(N1467="sníž. přenesená",J1467,0)</f>
        <v>0</v>
      </c>
      <c r="BI1467" s="143">
        <f>IF(N1467="nulová",J1467,0)</f>
        <v>0</v>
      </c>
      <c r="BJ1467" s="17" t="s">
        <v>79</v>
      </c>
      <c r="BK1467" s="143">
        <f>ROUND(I1467*H1467,2)</f>
        <v>0</v>
      </c>
      <c r="BL1467" s="17" t="s">
        <v>265</v>
      </c>
      <c r="BM1467" s="142" t="s">
        <v>2468</v>
      </c>
    </row>
    <row r="1468" spans="2:65" s="1" customFormat="1" ht="11.25">
      <c r="B1468" s="32"/>
      <c r="D1468" s="144" t="s">
        <v>172</v>
      </c>
      <c r="F1468" s="145" t="s">
        <v>2469</v>
      </c>
      <c r="I1468" s="146"/>
      <c r="L1468" s="32"/>
      <c r="M1468" s="147"/>
      <c r="T1468" s="53"/>
      <c r="AT1468" s="17" t="s">
        <v>172</v>
      </c>
      <c r="AU1468" s="17" t="s">
        <v>81</v>
      </c>
    </row>
    <row r="1469" spans="2:65" s="1" customFormat="1" ht="107.25">
      <c r="B1469" s="32"/>
      <c r="D1469" s="148" t="s">
        <v>174</v>
      </c>
      <c r="F1469" s="149" t="s">
        <v>2470</v>
      </c>
      <c r="I1469" s="146"/>
      <c r="L1469" s="32"/>
      <c r="M1469" s="147"/>
      <c r="T1469" s="53"/>
      <c r="AT1469" s="17" t="s">
        <v>174</v>
      </c>
      <c r="AU1469" s="17" t="s">
        <v>81</v>
      </c>
    </row>
    <row r="1470" spans="2:65" s="12" customFormat="1" ht="11.25">
      <c r="B1470" s="150"/>
      <c r="D1470" s="148" t="s">
        <v>188</v>
      </c>
      <c r="E1470" s="151" t="s">
        <v>19</v>
      </c>
      <c r="F1470" s="152" t="s">
        <v>2471</v>
      </c>
      <c r="H1470" s="153">
        <v>3673.02</v>
      </c>
      <c r="I1470" s="154"/>
      <c r="L1470" s="150"/>
      <c r="M1470" s="155"/>
      <c r="T1470" s="156"/>
      <c r="AT1470" s="151" t="s">
        <v>188</v>
      </c>
      <c r="AU1470" s="151" t="s">
        <v>81</v>
      </c>
      <c r="AV1470" s="12" t="s">
        <v>81</v>
      </c>
      <c r="AW1470" s="12" t="s">
        <v>34</v>
      </c>
      <c r="AX1470" s="12" t="s">
        <v>79</v>
      </c>
      <c r="AY1470" s="151" t="s">
        <v>163</v>
      </c>
    </row>
    <row r="1471" spans="2:65" s="1" customFormat="1" ht="16.5" customHeight="1">
      <c r="B1471" s="32"/>
      <c r="C1471" s="164" t="s">
        <v>2472</v>
      </c>
      <c r="D1471" s="164" t="s">
        <v>271</v>
      </c>
      <c r="E1471" s="165" t="s">
        <v>2473</v>
      </c>
      <c r="F1471" s="166" t="s">
        <v>2462</v>
      </c>
      <c r="G1471" s="167" t="s">
        <v>185</v>
      </c>
      <c r="H1471" s="168">
        <v>7.44</v>
      </c>
      <c r="I1471" s="169"/>
      <c r="J1471" s="170">
        <f>ROUND(I1471*H1471,2)</f>
        <v>0</v>
      </c>
      <c r="K1471" s="166" t="s">
        <v>192</v>
      </c>
      <c r="L1471" s="171"/>
      <c r="M1471" s="172" t="s">
        <v>19</v>
      </c>
      <c r="N1471" s="173" t="s">
        <v>43</v>
      </c>
      <c r="P1471" s="140">
        <f>O1471*H1471</f>
        <v>0</v>
      </c>
      <c r="Q1471" s="140">
        <v>0</v>
      </c>
      <c r="R1471" s="140">
        <f>Q1471*H1471</f>
        <v>0</v>
      </c>
      <c r="S1471" s="140">
        <v>0</v>
      </c>
      <c r="T1471" s="141">
        <f>S1471*H1471</f>
        <v>0</v>
      </c>
      <c r="AR1471" s="142" t="s">
        <v>363</v>
      </c>
      <c r="AT1471" s="142" t="s">
        <v>271</v>
      </c>
      <c r="AU1471" s="142" t="s">
        <v>81</v>
      </c>
      <c r="AY1471" s="17" t="s">
        <v>163</v>
      </c>
      <c r="BE1471" s="143">
        <f>IF(N1471="základní",J1471,0)</f>
        <v>0</v>
      </c>
      <c r="BF1471" s="143">
        <f>IF(N1471="snížená",J1471,0)</f>
        <v>0</v>
      </c>
      <c r="BG1471" s="143">
        <f>IF(N1471="zákl. přenesená",J1471,0)</f>
        <v>0</v>
      </c>
      <c r="BH1471" s="143">
        <f>IF(N1471="sníž. přenesená",J1471,0)</f>
        <v>0</v>
      </c>
      <c r="BI1471" s="143">
        <f>IF(N1471="nulová",J1471,0)</f>
        <v>0</v>
      </c>
      <c r="BJ1471" s="17" t="s">
        <v>79</v>
      </c>
      <c r="BK1471" s="143">
        <f>ROUND(I1471*H1471,2)</f>
        <v>0</v>
      </c>
      <c r="BL1471" s="17" t="s">
        <v>265</v>
      </c>
      <c r="BM1471" s="142" t="s">
        <v>2474</v>
      </c>
    </row>
    <row r="1472" spans="2:65" s="1" customFormat="1" ht="29.25">
      <c r="B1472" s="32"/>
      <c r="D1472" s="148" t="s">
        <v>276</v>
      </c>
      <c r="F1472" s="149" t="s">
        <v>2464</v>
      </c>
      <c r="I1472" s="146"/>
      <c r="L1472" s="32"/>
      <c r="M1472" s="147"/>
      <c r="T1472" s="53"/>
      <c r="AT1472" s="17" t="s">
        <v>276</v>
      </c>
      <c r="AU1472" s="17" t="s">
        <v>81</v>
      </c>
    </row>
    <row r="1473" spans="2:65" s="1" customFormat="1" ht="49.15" customHeight="1">
      <c r="B1473" s="32"/>
      <c r="C1473" s="131" t="s">
        <v>2475</v>
      </c>
      <c r="D1473" s="131" t="s">
        <v>165</v>
      </c>
      <c r="E1473" s="132" t="s">
        <v>2476</v>
      </c>
      <c r="F1473" s="133" t="s">
        <v>2477</v>
      </c>
      <c r="G1473" s="134" t="s">
        <v>274</v>
      </c>
      <c r="H1473" s="135">
        <v>19</v>
      </c>
      <c r="I1473" s="136"/>
      <c r="J1473" s="137">
        <f>ROUND(I1473*H1473,2)</f>
        <v>0</v>
      </c>
      <c r="K1473" s="133" t="s">
        <v>169</v>
      </c>
      <c r="L1473" s="32"/>
      <c r="M1473" s="138" t="s">
        <v>19</v>
      </c>
      <c r="N1473" s="139" t="s">
        <v>43</v>
      </c>
      <c r="P1473" s="140">
        <f>O1473*H1473</f>
        <v>0</v>
      </c>
      <c r="Q1473" s="140">
        <v>0</v>
      </c>
      <c r="R1473" s="140">
        <f>Q1473*H1473</f>
        <v>0</v>
      </c>
      <c r="S1473" s="140">
        <v>0</v>
      </c>
      <c r="T1473" s="141">
        <f>S1473*H1473</f>
        <v>0</v>
      </c>
      <c r="AR1473" s="142" t="s">
        <v>265</v>
      </c>
      <c r="AT1473" s="142" t="s">
        <v>165</v>
      </c>
      <c r="AU1473" s="142" t="s">
        <v>81</v>
      </c>
      <c r="AY1473" s="17" t="s">
        <v>163</v>
      </c>
      <c r="BE1473" s="143">
        <f>IF(N1473="základní",J1473,0)</f>
        <v>0</v>
      </c>
      <c r="BF1473" s="143">
        <f>IF(N1473="snížená",J1473,0)</f>
        <v>0</v>
      </c>
      <c r="BG1473" s="143">
        <f>IF(N1473="zákl. přenesená",J1473,0)</f>
        <v>0</v>
      </c>
      <c r="BH1473" s="143">
        <f>IF(N1473="sníž. přenesená",J1473,0)</f>
        <v>0</v>
      </c>
      <c r="BI1473" s="143">
        <f>IF(N1473="nulová",J1473,0)</f>
        <v>0</v>
      </c>
      <c r="BJ1473" s="17" t="s">
        <v>79</v>
      </c>
      <c r="BK1473" s="143">
        <f>ROUND(I1473*H1473,2)</f>
        <v>0</v>
      </c>
      <c r="BL1473" s="17" t="s">
        <v>265</v>
      </c>
      <c r="BM1473" s="142" t="s">
        <v>2478</v>
      </c>
    </row>
    <row r="1474" spans="2:65" s="1" customFormat="1" ht="11.25">
      <c r="B1474" s="32"/>
      <c r="D1474" s="144" t="s">
        <v>172</v>
      </c>
      <c r="F1474" s="145" t="s">
        <v>2479</v>
      </c>
      <c r="I1474" s="146"/>
      <c r="L1474" s="32"/>
      <c r="M1474" s="147"/>
      <c r="T1474" s="53"/>
      <c r="AT1474" s="17" t="s">
        <v>172</v>
      </c>
      <c r="AU1474" s="17" t="s">
        <v>81</v>
      </c>
    </row>
    <row r="1475" spans="2:65" s="11" customFormat="1" ht="22.9" customHeight="1">
      <c r="B1475" s="119"/>
      <c r="D1475" s="120" t="s">
        <v>71</v>
      </c>
      <c r="E1475" s="129" t="s">
        <v>2480</v>
      </c>
      <c r="F1475" s="129" t="s">
        <v>2481</v>
      </c>
      <c r="I1475" s="122"/>
      <c r="J1475" s="130">
        <f>BK1475</f>
        <v>0</v>
      </c>
      <c r="L1475" s="119"/>
      <c r="M1475" s="124"/>
      <c r="P1475" s="125">
        <f>SUM(P1476:P1536)</f>
        <v>0</v>
      </c>
      <c r="R1475" s="125">
        <f>SUM(R1476:R1536)</f>
        <v>15.281019000000001</v>
      </c>
      <c r="T1475" s="126">
        <f>SUM(T1476:T1536)</f>
        <v>0</v>
      </c>
      <c r="AR1475" s="120" t="s">
        <v>81</v>
      </c>
      <c r="AT1475" s="127" t="s">
        <v>71</v>
      </c>
      <c r="AU1475" s="127" t="s">
        <v>79</v>
      </c>
      <c r="AY1475" s="120" t="s">
        <v>163</v>
      </c>
      <c r="BK1475" s="128">
        <f>SUM(BK1476:BK1536)</f>
        <v>0</v>
      </c>
    </row>
    <row r="1476" spans="2:65" s="1" customFormat="1" ht="16.5" customHeight="1">
      <c r="B1476" s="32"/>
      <c r="C1476" s="131" t="s">
        <v>2482</v>
      </c>
      <c r="D1476" s="131" t="s">
        <v>165</v>
      </c>
      <c r="E1476" s="132" t="s">
        <v>2483</v>
      </c>
      <c r="F1476" s="133" t="s">
        <v>2484</v>
      </c>
      <c r="G1476" s="134" t="s">
        <v>521</v>
      </c>
      <c r="H1476" s="135">
        <v>2</v>
      </c>
      <c r="I1476" s="136"/>
      <c r="J1476" s="137">
        <f>ROUND(I1476*H1476,2)</f>
        <v>0</v>
      </c>
      <c r="K1476" s="133" t="s">
        <v>192</v>
      </c>
      <c r="L1476" s="32"/>
      <c r="M1476" s="138" t="s">
        <v>19</v>
      </c>
      <c r="N1476" s="139" t="s">
        <v>43</v>
      </c>
      <c r="P1476" s="140">
        <f>O1476*H1476</f>
        <v>0</v>
      </c>
      <c r="Q1476" s="140">
        <v>0</v>
      </c>
      <c r="R1476" s="140">
        <f>Q1476*H1476</f>
        <v>0</v>
      </c>
      <c r="S1476" s="140">
        <v>0</v>
      </c>
      <c r="T1476" s="141">
        <f>S1476*H1476</f>
        <v>0</v>
      </c>
      <c r="AR1476" s="142" t="s">
        <v>265</v>
      </c>
      <c r="AT1476" s="142" t="s">
        <v>165</v>
      </c>
      <c r="AU1476" s="142" t="s">
        <v>81</v>
      </c>
      <c r="AY1476" s="17" t="s">
        <v>163</v>
      </c>
      <c r="BE1476" s="143">
        <f>IF(N1476="základní",J1476,0)</f>
        <v>0</v>
      </c>
      <c r="BF1476" s="143">
        <f>IF(N1476="snížená",J1476,0)</f>
        <v>0</v>
      </c>
      <c r="BG1476" s="143">
        <f>IF(N1476="zákl. přenesená",J1476,0)</f>
        <v>0</v>
      </c>
      <c r="BH1476" s="143">
        <f>IF(N1476="sníž. přenesená",J1476,0)</f>
        <v>0</v>
      </c>
      <c r="BI1476" s="143">
        <f>IF(N1476="nulová",J1476,0)</f>
        <v>0</v>
      </c>
      <c r="BJ1476" s="17" t="s">
        <v>79</v>
      </c>
      <c r="BK1476" s="143">
        <f>ROUND(I1476*H1476,2)</f>
        <v>0</v>
      </c>
      <c r="BL1476" s="17" t="s">
        <v>265</v>
      </c>
      <c r="BM1476" s="142" t="s">
        <v>2485</v>
      </c>
    </row>
    <row r="1477" spans="2:65" s="1" customFormat="1" ht="29.25">
      <c r="B1477" s="32"/>
      <c r="D1477" s="148" t="s">
        <v>276</v>
      </c>
      <c r="F1477" s="149" t="s">
        <v>2486</v>
      </c>
      <c r="I1477" s="146"/>
      <c r="L1477" s="32"/>
      <c r="M1477" s="147"/>
      <c r="T1477" s="53"/>
      <c r="AT1477" s="17" t="s">
        <v>276</v>
      </c>
      <c r="AU1477" s="17" t="s">
        <v>81</v>
      </c>
    </row>
    <row r="1478" spans="2:65" s="1" customFormat="1" ht="16.5" customHeight="1">
      <c r="B1478" s="32"/>
      <c r="C1478" s="131" t="s">
        <v>2487</v>
      </c>
      <c r="D1478" s="131" t="s">
        <v>165</v>
      </c>
      <c r="E1478" s="132" t="s">
        <v>2488</v>
      </c>
      <c r="F1478" s="133" t="s">
        <v>2489</v>
      </c>
      <c r="G1478" s="134" t="s">
        <v>521</v>
      </c>
      <c r="H1478" s="135">
        <v>2</v>
      </c>
      <c r="I1478" s="136"/>
      <c r="J1478" s="137">
        <f>ROUND(I1478*H1478,2)</f>
        <v>0</v>
      </c>
      <c r="K1478" s="133" t="s">
        <v>192</v>
      </c>
      <c r="L1478" s="32"/>
      <c r="M1478" s="138" t="s">
        <v>19</v>
      </c>
      <c r="N1478" s="139" t="s">
        <v>43</v>
      </c>
      <c r="P1478" s="140">
        <f>O1478*H1478</f>
        <v>0</v>
      </c>
      <c r="Q1478" s="140">
        <v>0</v>
      </c>
      <c r="R1478" s="140">
        <f>Q1478*H1478</f>
        <v>0</v>
      </c>
      <c r="S1478" s="140">
        <v>0</v>
      </c>
      <c r="T1478" s="141">
        <f>S1478*H1478</f>
        <v>0</v>
      </c>
      <c r="AR1478" s="142" t="s">
        <v>265</v>
      </c>
      <c r="AT1478" s="142" t="s">
        <v>165</v>
      </c>
      <c r="AU1478" s="142" t="s">
        <v>81</v>
      </c>
      <c r="AY1478" s="17" t="s">
        <v>163</v>
      </c>
      <c r="BE1478" s="143">
        <f>IF(N1478="základní",J1478,0)</f>
        <v>0</v>
      </c>
      <c r="BF1478" s="143">
        <f>IF(N1478="snížená",J1478,0)</f>
        <v>0</v>
      </c>
      <c r="BG1478" s="143">
        <f>IF(N1478="zákl. přenesená",J1478,0)</f>
        <v>0</v>
      </c>
      <c r="BH1478" s="143">
        <f>IF(N1478="sníž. přenesená",J1478,0)</f>
        <v>0</v>
      </c>
      <c r="BI1478" s="143">
        <f>IF(N1478="nulová",J1478,0)</f>
        <v>0</v>
      </c>
      <c r="BJ1478" s="17" t="s">
        <v>79</v>
      </c>
      <c r="BK1478" s="143">
        <f>ROUND(I1478*H1478,2)</f>
        <v>0</v>
      </c>
      <c r="BL1478" s="17" t="s">
        <v>265</v>
      </c>
      <c r="BM1478" s="142" t="s">
        <v>2490</v>
      </c>
    </row>
    <row r="1479" spans="2:65" s="1" customFormat="1" ht="29.25">
      <c r="B1479" s="32"/>
      <c r="D1479" s="148" t="s">
        <v>276</v>
      </c>
      <c r="F1479" s="149" t="s">
        <v>2491</v>
      </c>
      <c r="I1479" s="146"/>
      <c r="L1479" s="32"/>
      <c r="M1479" s="147"/>
      <c r="T1479" s="53"/>
      <c r="AT1479" s="17" t="s">
        <v>276</v>
      </c>
      <c r="AU1479" s="17" t="s">
        <v>81</v>
      </c>
    </row>
    <row r="1480" spans="2:65" s="1" customFormat="1" ht="16.5" customHeight="1">
      <c r="B1480" s="32"/>
      <c r="C1480" s="131" t="s">
        <v>2492</v>
      </c>
      <c r="D1480" s="131" t="s">
        <v>165</v>
      </c>
      <c r="E1480" s="132" t="s">
        <v>2493</v>
      </c>
      <c r="F1480" s="133" t="s">
        <v>2494</v>
      </c>
      <c r="G1480" s="134" t="s">
        <v>521</v>
      </c>
      <c r="H1480" s="135">
        <v>1</v>
      </c>
      <c r="I1480" s="136"/>
      <c r="J1480" s="137">
        <f>ROUND(I1480*H1480,2)</f>
        <v>0</v>
      </c>
      <c r="K1480" s="133" t="s">
        <v>192</v>
      </c>
      <c r="L1480" s="32"/>
      <c r="M1480" s="138" t="s">
        <v>19</v>
      </c>
      <c r="N1480" s="139" t="s">
        <v>43</v>
      </c>
      <c r="P1480" s="140">
        <f>O1480*H1480</f>
        <v>0</v>
      </c>
      <c r="Q1480" s="140">
        <v>0</v>
      </c>
      <c r="R1480" s="140">
        <f>Q1480*H1480</f>
        <v>0</v>
      </c>
      <c r="S1480" s="140">
        <v>0</v>
      </c>
      <c r="T1480" s="141">
        <f>S1480*H1480</f>
        <v>0</v>
      </c>
      <c r="AR1480" s="142" t="s">
        <v>265</v>
      </c>
      <c r="AT1480" s="142" t="s">
        <v>165</v>
      </c>
      <c r="AU1480" s="142" t="s">
        <v>81</v>
      </c>
      <c r="AY1480" s="17" t="s">
        <v>163</v>
      </c>
      <c r="BE1480" s="143">
        <f>IF(N1480="základní",J1480,0)</f>
        <v>0</v>
      </c>
      <c r="BF1480" s="143">
        <f>IF(N1480="snížená",J1480,0)</f>
        <v>0</v>
      </c>
      <c r="BG1480" s="143">
        <f>IF(N1480="zákl. přenesená",J1480,0)</f>
        <v>0</v>
      </c>
      <c r="BH1480" s="143">
        <f>IF(N1480="sníž. přenesená",J1480,0)</f>
        <v>0</v>
      </c>
      <c r="BI1480" s="143">
        <f>IF(N1480="nulová",J1480,0)</f>
        <v>0</v>
      </c>
      <c r="BJ1480" s="17" t="s">
        <v>79</v>
      </c>
      <c r="BK1480" s="143">
        <f>ROUND(I1480*H1480,2)</f>
        <v>0</v>
      </c>
      <c r="BL1480" s="17" t="s">
        <v>265</v>
      </c>
      <c r="BM1480" s="142" t="s">
        <v>2495</v>
      </c>
    </row>
    <row r="1481" spans="2:65" s="1" customFormat="1" ht="29.25">
      <c r="B1481" s="32"/>
      <c r="D1481" s="148" t="s">
        <v>276</v>
      </c>
      <c r="F1481" s="149" t="s">
        <v>2496</v>
      </c>
      <c r="I1481" s="146"/>
      <c r="L1481" s="32"/>
      <c r="M1481" s="147"/>
      <c r="T1481" s="53"/>
      <c r="AT1481" s="17" t="s">
        <v>276</v>
      </c>
      <c r="AU1481" s="17" t="s">
        <v>81</v>
      </c>
    </row>
    <row r="1482" spans="2:65" s="1" customFormat="1" ht="21.75" customHeight="1">
      <c r="B1482" s="32"/>
      <c r="C1482" s="131" t="s">
        <v>2497</v>
      </c>
      <c r="D1482" s="131" t="s">
        <v>165</v>
      </c>
      <c r="E1482" s="132" t="s">
        <v>2498</v>
      </c>
      <c r="F1482" s="133" t="s">
        <v>2499</v>
      </c>
      <c r="G1482" s="134" t="s">
        <v>521</v>
      </c>
      <c r="H1482" s="135">
        <v>1</v>
      </c>
      <c r="I1482" s="136"/>
      <c r="J1482" s="137">
        <f>ROUND(I1482*H1482,2)</f>
        <v>0</v>
      </c>
      <c r="K1482" s="133" t="s">
        <v>192</v>
      </c>
      <c r="L1482" s="32"/>
      <c r="M1482" s="138" t="s">
        <v>19</v>
      </c>
      <c r="N1482" s="139" t="s">
        <v>43</v>
      </c>
      <c r="P1482" s="140">
        <f>O1482*H1482</f>
        <v>0</v>
      </c>
      <c r="Q1482" s="140">
        <v>0</v>
      </c>
      <c r="R1482" s="140">
        <f>Q1482*H1482</f>
        <v>0</v>
      </c>
      <c r="S1482" s="140">
        <v>0</v>
      </c>
      <c r="T1482" s="141">
        <f>S1482*H1482</f>
        <v>0</v>
      </c>
      <c r="AR1482" s="142" t="s">
        <v>265</v>
      </c>
      <c r="AT1482" s="142" t="s">
        <v>165</v>
      </c>
      <c r="AU1482" s="142" t="s">
        <v>81</v>
      </c>
      <c r="AY1482" s="17" t="s">
        <v>163</v>
      </c>
      <c r="BE1482" s="143">
        <f>IF(N1482="základní",J1482,0)</f>
        <v>0</v>
      </c>
      <c r="BF1482" s="143">
        <f>IF(N1482="snížená",J1482,0)</f>
        <v>0</v>
      </c>
      <c r="BG1482" s="143">
        <f>IF(N1482="zákl. přenesená",J1482,0)</f>
        <v>0</v>
      </c>
      <c r="BH1482" s="143">
        <f>IF(N1482="sníž. přenesená",J1482,0)</f>
        <v>0</v>
      </c>
      <c r="BI1482" s="143">
        <f>IF(N1482="nulová",J1482,0)</f>
        <v>0</v>
      </c>
      <c r="BJ1482" s="17" t="s">
        <v>79</v>
      </c>
      <c r="BK1482" s="143">
        <f>ROUND(I1482*H1482,2)</f>
        <v>0</v>
      </c>
      <c r="BL1482" s="17" t="s">
        <v>265</v>
      </c>
      <c r="BM1482" s="142" t="s">
        <v>2500</v>
      </c>
    </row>
    <row r="1483" spans="2:65" s="1" customFormat="1" ht="29.25">
      <c r="B1483" s="32"/>
      <c r="D1483" s="148" t="s">
        <v>276</v>
      </c>
      <c r="F1483" s="149" t="s">
        <v>2501</v>
      </c>
      <c r="I1483" s="146"/>
      <c r="L1483" s="32"/>
      <c r="M1483" s="147"/>
      <c r="T1483" s="53"/>
      <c r="AT1483" s="17" t="s">
        <v>276</v>
      </c>
      <c r="AU1483" s="17" t="s">
        <v>81</v>
      </c>
    </row>
    <row r="1484" spans="2:65" s="1" customFormat="1" ht="16.5" customHeight="1">
      <c r="B1484" s="32"/>
      <c r="C1484" s="131" t="s">
        <v>2502</v>
      </c>
      <c r="D1484" s="131" t="s">
        <v>165</v>
      </c>
      <c r="E1484" s="132" t="s">
        <v>2503</v>
      </c>
      <c r="F1484" s="133" t="s">
        <v>2504</v>
      </c>
      <c r="G1484" s="134" t="s">
        <v>521</v>
      </c>
      <c r="H1484" s="135">
        <v>1</v>
      </c>
      <c r="I1484" s="136"/>
      <c r="J1484" s="137">
        <f>ROUND(I1484*H1484,2)</f>
        <v>0</v>
      </c>
      <c r="K1484" s="133" t="s">
        <v>192</v>
      </c>
      <c r="L1484" s="32"/>
      <c r="M1484" s="138" t="s">
        <v>19</v>
      </c>
      <c r="N1484" s="139" t="s">
        <v>43</v>
      </c>
      <c r="P1484" s="140">
        <f>O1484*H1484</f>
        <v>0</v>
      </c>
      <c r="Q1484" s="140">
        <v>0</v>
      </c>
      <c r="R1484" s="140">
        <f>Q1484*H1484</f>
        <v>0</v>
      </c>
      <c r="S1484" s="140">
        <v>0</v>
      </c>
      <c r="T1484" s="141">
        <f>S1484*H1484</f>
        <v>0</v>
      </c>
      <c r="AR1484" s="142" t="s">
        <v>265</v>
      </c>
      <c r="AT1484" s="142" t="s">
        <v>165</v>
      </c>
      <c r="AU1484" s="142" t="s">
        <v>81</v>
      </c>
      <c r="AY1484" s="17" t="s">
        <v>163</v>
      </c>
      <c r="BE1484" s="143">
        <f>IF(N1484="základní",J1484,0)</f>
        <v>0</v>
      </c>
      <c r="BF1484" s="143">
        <f>IF(N1484="snížená",J1484,0)</f>
        <v>0</v>
      </c>
      <c r="BG1484" s="143">
        <f>IF(N1484="zákl. přenesená",J1484,0)</f>
        <v>0</v>
      </c>
      <c r="BH1484" s="143">
        <f>IF(N1484="sníž. přenesená",J1484,0)</f>
        <v>0</v>
      </c>
      <c r="BI1484" s="143">
        <f>IF(N1484="nulová",J1484,0)</f>
        <v>0</v>
      </c>
      <c r="BJ1484" s="17" t="s">
        <v>79</v>
      </c>
      <c r="BK1484" s="143">
        <f>ROUND(I1484*H1484,2)</f>
        <v>0</v>
      </c>
      <c r="BL1484" s="17" t="s">
        <v>265</v>
      </c>
      <c r="BM1484" s="142" t="s">
        <v>2505</v>
      </c>
    </row>
    <row r="1485" spans="2:65" s="1" customFormat="1" ht="29.25">
      <c r="B1485" s="32"/>
      <c r="D1485" s="148" t="s">
        <v>276</v>
      </c>
      <c r="F1485" s="149" t="s">
        <v>2506</v>
      </c>
      <c r="I1485" s="146"/>
      <c r="L1485" s="32"/>
      <c r="M1485" s="147"/>
      <c r="T1485" s="53"/>
      <c r="AT1485" s="17" t="s">
        <v>276</v>
      </c>
      <c r="AU1485" s="17" t="s">
        <v>81</v>
      </c>
    </row>
    <row r="1486" spans="2:65" s="1" customFormat="1" ht="16.5" customHeight="1">
      <c r="B1486" s="32"/>
      <c r="C1486" s="131" t="s">
        <v>2507</v>
      </c>
      <c r="D1486" s="131" t="s">
        <v>165</v>
      </c>
      <c r="E1486" s="132" t="s">
        <v>2508</v>
      </c>
      <c r="F1486" s="133" t="s">
        <v>2509</v>
      </c>
      <c r="G1486" s="134" t="s">
        <v>521</v>
      </c>
      <c r="H1486" s="135">
        <v>1</v>
      </c>
      <c r="I1486" s="136"/>
      <c r="J1486" s="137">
        <f>ROUND(I1486*H1486,2)</f>
        <v>0</v>
      </c>
      <c r="K1486" s="133" t="s">
        <v>192</v>
      </c>
      <c r="L1486" s="32"/>
      <c r="M1486" s="138" t="s">
        <v>19</v>
      </c>
      <c r="N1486" s="139" t="s">
        <v>43</v>
      </c>
      <c r="P1486" s="140">
        <f>O1486*H1486</f>
        <v>0</v>
      </c>
      <c r="Q1486" s="140">
        <v>0</v>
      </c>
      <c r="R1486" s="140">
        <f>Q1486*H1486</f>
        <v>0</v>
      </c>
      <c r="S1486" s="140">
        <v>0</v>
      </c>
      <c r="T1486" s="141">
        <f>S1486*H1486</f>
        <v>0</v>
      </c>
      <c r="AR1486" s="142" t="s">
        <v>265</v>
      </c>
      <c r="AT1486" s="142" t="s">
        <v>165</v>
      </c>
      <c r="AU1486" s="142" t="s">
        <v>81</v>
      </c>
      <c r="AY1486" s="17" t="s">
        <v>163</v>
      </c>
      <c r="BE1486" s="143">
        <f>IF(N1486="základní",J1486,0)</f>
        <v>0</v>
      </c>
      <c r="BF1486" s="143">
        <f>IF(N1486="snížená",J1486,0)</f>
        <v>0</v>
      </c>
      <c r="BG1486" s="143">
        <f>IF(N1486="zákl. přenesená",J1486,0)</f>
        <v>0</v>
      </c>
      <c r="BH1486" s="143">
        <f>IF(N1486="sníž. přenesená",J1486,0)</f>
        <v>0</v>
      </c>
      <c r="BI1486" s="143">
        <f>IF(N1486="nulová",J1486,0)</f>
        <v>0</v>
      </c>
      <c r="BJ1486" s="17" t="s">
        <v>79</v>
      </c>
      <c r="BK1486" s="143">
        <f>ROUND(I1486*H1486,2)</f>
        <v>0</v>
      </c>
      <c r="BL1486" s="17" t="s">
        <v>265</v>
      </c>
      <c r="BM1486" s="142" t="s">
        <v>2510</v>
      </c>
    </row>
    <row r="1487" spans="2:65" s="1" customFormat="1" ht="29.25">
      <c r="B1487" s="32"/>
      <c r="D1487" s="148" t="s">
        <v>276</v>
      </c>
      <c r="F1487" s="149" t="s">
        <v>2511</v>
      </c>
      <c r="I1487" s="146"/>
      <c r="L1487" s="32"/>
      <c r="M1487" s="147"/>
      <c r="T1487" s="53"/>
      <c r="AT1487" s="17" t="s">
        <v>276</v>
      </c>
      <c r="AU1487" s="17" t="s">
        <v>81</v>
      </c>
    </row>
    <row r="1488" spans="2:65" s="1" customFormat="1" ht="16.5" customHeight="1">
      <c r="B1488" s="32"/>
      <c r="C1488" s="131" t="s">
        <v>2512</v>
      </c>
      <c r="D1488" s="131" t="s">
        <v>165</v>
      </c>
      <c r="E1488" s="132" t="s">
        <v>2513</v>
      </c>
      <c r="F1488" s="133" t="s">
        <v>2514</v>
      </c>
      <c r="G1488" s="134" t="s">
        <v>521</v>
      </c>
      <c r="H1488" s="135">
        <v>1</v>
      </c>
      <c r="I1488" s="136"/>
      <c r="J1488" s="137">
        <f>ROUND(I1488*H1488,2)</f>
        <v>0</v>
      </c>
      <c r="K1488" s="133" t="s">
        <v>192</v>
      </c>
      <c r="L1488" s="32"/>
      <c r="M1488" s="138" t="s">
        <v>19</v>
      </c>
      <c r="N1488" s="139" t="s">
        <v>43</v>
      </c>
      <c r="P1488" s="140">
        <f>O1488*H1488</f>
        <v>0</v>
      </c>
      <c r="Q1488" s="140">
        <v>0</v>
      </c>
      <c r="R1488" s="140">
        <f>Q1488*H1488</f>
        <v>0</v>
      </c>
      <c r="S1488" s="140">
        <v>0</v>
      </c>
      <c r="T1488" s="141">
        <f>S1488*H1488</f>
        <v>0</v>
      </c>
      <c r="AR1488" s="142" t="s">
        <v>265</v>
      </c>
      <c r="AT1488" s="142" t="s">
        <v>165</v>
      </c>
      <c r="AU1488" s="142" t="s">
        <v>81</v>
      </c>
      <c r="AY1488" s="17" t="s">
        <v>163</v>
      </c>
      <c r="BE1488" s="143">
        <f>IF(N1488="základní",J1488,0)</f>
        <v>0</v>
      </c>
      <c r="BF1488" s="143">
        <f>IF(N1488="snížená",J1488,0)</f>
        <v>0</v>
      </c>
      <c r="BG1488" s="143">
        <f>IF(N1488="zákl. přenesená",J1488,0)</f>
        <v>0</v>
      </c>
      <c r="BH1488" s="143">
        <f>IF(N1488="sníž. přenesená",J1488,0)</f>
        <v>0</v>
      </c>
      <c r="BI1488" s="143">
        <f>IF(N1488="nulová",J1488,0)</f>
        <v>0</v>
      </c>
      <c r="BJ1488" s="17" t="s">
        <v>79</v>
      </c>
      <c r="BK1488" s="143">
        <f>ROUND(I1488*H1488,2)</f>
        <v>0</v>
      </c>
      <c r="BL1488" s="17" t="s">
        <v>265</v>
      </c>
      <c r="BM1488" s="142" t="s">
        <v>2515</v>
      </c>
    </row>
    <row r="1489" spans="2:65" s="1" customFormat="1" ht="29.25">
      <c r="B1489" s="32"/>
      <c r="D1489" s="148" t="s">
        <v>276</v>
      </c>
      <c r="F1489" s="149" t="s">
        <v>2516</v>
      </c>
      <c r="I1489" s="146"/>
      <c r="L1489" s="32"/>
      <c r="M1489" s="147"/>
      <c r="T1489" s="53"/>
      <c r="AT1489" s="17" t="s">
        <v>276</v>
      </c>
      <c r="AU1489" s="17" t="s">
        <v>81</v>
      </c>
    </row>
    <row r="1490" spans="2:65" s="1" customFormat="1" ht="16.5" customHeight="1">
      <c r="B1490" s="32"/>
      <c r="C1490" s="131" t="s">
        <v>2517</v>
      </c>
      <c r="D1490" s="131" t="s">
        <v>165</v>
      </c>
      <c r="E1490" s="132" t="s">
        <v>2518</v>
      </c>
      <c r="F1490" s="133" t="s">
        <v>2519</v>
      </c>
      <c r="G1490" s="134" t="s">
        <v>521</v>
      </c>
      <c r="H1490" s="135">
        <v>1</v>
      </c>
      <c r="I1490" s="136"/>
      <c r="J1490" s="137">
        <f>ROUND(I1490*H1490,2)</f>
        <v>0</v>
      </c>
      <c r="K1490" s="133" t="s">
        <v>192</v>
      </c>
      <c r="L1490" s="32"/>
      <c r="M1490" s="138" t="s">
        <v>19</v>
      </c>
      <c r="N1490" s="139" t="s">
        <v>43</v>
      </c>
      <c r="P1490" s="140">
        <f>O1490*H1490</f>
        <v>0</v>
      </c>
      <c r="Q1490" s="140">
        <v>0</v>
      </c>
      <c r="R1490" s="140">
        <f>Q1490*H1490</f>
        <v>0</v>
      </c>
      <c r="S1490" s="140">
        <v>0</v>
      </c>
      <c r="T1490" s="141">
        <f>S1490*H1490</f>
        <v>0</v>
      </c>
      <c r="AR1490" s="142" t="s">
        <v>265</v>
      </c>
      <c r="AT1490" s="142" t="s">
        <v>165</v>
      </c>
      <c r="AU1490" s="142" t="s">
        <v>81</v>
      </c>
      <c r="AY1490" s="17" t="s">
        <v>163</v>
      </c>
      <c r="BE1490" s="143">
        <f>IF(N1490="základní",J1490,0)</f>
        <v>0</v>
      </c>
      <c r="BF1490" s="143">
        <f>IF(N1490="snížená",J1490,0)</f>
        <v>0</v>
      </c>
      <c r="BG1490" s="143">
        <f>IF(N1490="zákl. přenesená",J1490,0)</f>
        <v>0</v>
      </c>
      <c r="BH1490" s="143">
        <f>IF(N1490="sníž. přenesená",J1490,0)</f>
        <v>0</v>
      </c>
      <c r="BI1490" s="143">
        <f>IF(N1490="nulová",J1490,0)</f>
        <v>0</v>
      </c>
      <c r="BJ1490" s="17" t="s">
        <v>79</v>
      </c>
      <c r="BK1490" s="143">
        <f>ROUND(I1490*H1490,2)</f>
        <v>0</v>
      </c>
      <c r="BL1490" s="17" t="s">
        <v>265</v>
      </c>
      <c r="BM1490" s="142" t="s">
        <v>2520</v>
      </c>
    </row>
    <row r="1491" spans="2:65" s="1" customFormat="1" ht="29.25">
      <c r="B1491" s="32"/>
      <c r="D1491" s="148" t="s">
        <v>276</v>
      </c>
      <c r="F1491" s="149" t="s">
        <v>2521</v>
      </c>
      <c r="I1491" s="146"/>
      <c r="L1491" s="32"/>
      <c r="M1491" s="147"/>
      <c r="T1491" s="53"/>
      <c r="AT1491" s="17" t="s">
        <v>276</v>
      </c>
      <c r="AU1491" s="17" t="s">
        <v>81</v>
      </c>
    </row>
    <row r="1492" spans="2:65" s="1" customFormat="1" ht="21.75" customHeight="1">
      <c r="B1492" s="32"/>
      <c r="C1492" s="131" t="s">
        <v>2522</v>
      </c>
      <c r="D1492" s="131" t="s">
        <v>165</v>
      </c>
      <c r="E1492" s="132" t="s">
        <v>2523</v>
      </c>
      <c r="F1492" s="133" t="s">
        <v>2524</v>
      </c>
      <c r="G1492" s="134" t="s">
        <v>521</v>
      </c>
      <c r="H1492" s="135">
        <v>1</v>
      </c>
      <c r="I1492" s="136"/>
      <c r="J1492" s="137">
        <f>ROUND(I1492*H1492,2)</f>
        <v>0</v>
      </c>
      <c r="K1492" s="133" t="s">
        <v>192</v>
      </c>
      <c r="L1492" s="32"/>
      <c r="M1492" s="138" t="s">
        <v>19</v>
      </c>
      <c r="N1492" s="139" t="s">
        <v>43</v>
      </c>
      <c r="P1492" s="140">
        <f>O1492*H1492</f>
        <v>0</v>
      </c>
      <c r="Q1492" s="140">
        <v>0</v>
      </c>
      <c r="R1492" s="140">
        <f>Q1492*H1492</f>
        <v>0</v>
      </c>
      <c r="S1492" s="140">
        <v>0</v>
      </c>
      <c r="T1492" s="141">
        <f>S1492*H1492</f>
        <v>0</v>
      </c>
      <c r="AR1492" s="142" t="s">
        <v>265</v>
      </c>
      <c r="AT1492" s="142" t="s">
        <v>165</v>
      </c>
      <c r="AU1492" s="142" t="s">
        <v>81</v>
      </c>
      <c r="AY1492" s="17" t="s">
        <v>163</v>
      </c>
      <c r="BE1492" s="143">
        <f>IF(N1492="základní",J1492,0)</f>
        <v>0</v>
      </c>
      <c r="BF1492" s="143">
        <f>IF(N1492="snížená",J1492,0)</f>
        <v>0</v>
      </c>
      <c r="BG1492" s="143">
        <f>IF(N1492="zákl. přenesená",J1492,0)</f>
        <v>0</v>
      </c>
      <c r="BH1492" s="143">
        <f>IF(N1492="sníž. přenesená",J1492,0)</f>
        <v>0</v>
      </c>
      <c r="BI1492" s="143">
        <f>IF(N1492="nulová",J1492,0)</f>
        <v>0</v>
      </c>
      <c r="BJ1492" s="17" t="s">
        <v>79</v>
      </c>
      <c r="BK1492" s="143">
        <f>ROUND(I1492*H1492,2)</f>
        <v>0</v>
      </c>
      <c r="BL1492" s="17" t="s">
        <v>265</v>
      </c>
      <c r="BM1492" s="142" t="s">
        <v>2525</v>
      </c>
    </row>
    <row r="1493" spans="2:65" s="1" customFormat="1" ht="29.25">
      <c r="B1493" s="32"/>
      <c r="D1493" s="148" t="s">
        <v>276</v>
      </c>
      <c r="F1493" s="149" t="s">
        <v>2526</v>
      </c>
      <c r="I1493" s="146"/>
      <c r="L1493" s="32"/>
      <c r="M1493" s="147"/>
      <c r="T1493" s="53"/>
      <c r="AT1493" s="17" t="s">
        <v>276</v>
      </c>
      <c r="AU1493" s="17" t="s">
        <v>81</v>
      </c>
    </row>
    <row r="1494" spans="2:65" s="1" customFormat="1" ht="24.2" customHeight="1">
      <c r="B1494" s="32"/>
      <c r="C1494" s="131" t="s">
        <v>2527</v>
      </c>
      <c r="D1494" s="131" t="s">
        <v>165</v>
      </c>
      <c r="E1494" s="132" t="s">
        <v>2528</v>
      </c>
      <c r="F1494" s="133" t="s">
        <v>2529</v>
      </c>
      <c r="G1494" s="134" t="s">
        <v>521</v>
      </c>
      <c r="H1494" s="135">
        <v>1</v>
      </c>
      <c r="I1494" s="136"/>
      <c r="J1494" s="137">
        <f>ROUND(I1494*H1494,2)</f>
        <v>0</v>
      </c>
      <c r="K1494" s="133" t="s">
        <v>192</v>
      </c>
      <c r="L1494" s="32"/>
      <c r="M1494" s="138" t="s">
        <v>19</v>
      </c>
      <c r="N1494" s="139" t="s">
        <v>43</v>
      </c>
      <c r="P1494" s="140">
        <f>O1494*H1494</f>
        <v>0</v>
      </c>
      <c r="Q1494" s="140">
        <v>0</v>
      </c>
      <c r="R1494" s="140">
        <f>Q1494*H1494</f>
        <v>0</v>
      </c>
      <c r="S1494" s="140">
        <v>0</v>
      </c>
      <c r="T1494" s="141">
        <f>S1494*H1494</f>
        <v>0</v>
      </c>
      <c r="AR1494" s="142" t="s">
        <v>265</v>
      </c>
      <c r="AT1494" s="142" t="s">
        <v>165</v>
      </c>
      <c r="AU1494" s="142" t="s">
        <v>81</v>
      </c>
      <c r="AY1494" s="17" t="s">
        <v>163</v>
      </c>
      <c r="BE1494" s="143">
        <f>IF(N1494="základní",J1494,0)</f>
        <v>0</v>
      </c>
      <c r="BF1494" s="143">
        <f>IF(N1494="snížená",J1494,0)</f>
        <v>0</v>
      </c>
      <c r="BG1494" s="143">
        <f>IF(N1494="zákl. přenesená",J1494,0)</f>
        <v>0</v>
      </c>
      <c r="BH1494" s="143">
        <f>IF(N1494="sníž. přenesená",J1494,0)</f>
        <v>0</v>
      </c>
      <c r="BI1494" s="143">
        <f>IF(N1494="nulová",J1494,0)</f>
        <v>0</v>
      </c>
      <c r="BJ1494" s="17" t="s">
        <v>79</v>
      </c>
      <c r="BK1494" s="143">
        <f>ROUND(I1494*H1494,2)</f>
        <v>0</v>
      </c>
      <c r="BL1494" s="17" t="s">
        <v>265</v>
      </c>
      <c r="BM1494" s="142" t="s">
        <v>2530</v>
      </c>
    </row>
    <row r="1495" spans="2:65" s="1" customFormat="1" ht="29.25">
      <c r="B1495" s="32"/>
      <c r="D1495" s="148" t="s">
        <v>276</v>
      </c>
      <c r="F1495" s="149" t="s">
        <v>2531</v>
      </c>
      <c r="I1495" s="146"/>
      <c r="L1495" s="32"/>
      <c r="M1495" s="147"/>
      <c r="T1495" s="53"/>
      <c r="AT1495" s="17" t="s">
        <v>276</v>
      </c>
      <c r="AU1495" s="17" t="s">
        <v>81</v>
      </c>
    </row>
    <row r="1496" spans="2:65" s="1" customFormat="1" ht="21.75" customHeight="1">
      <c r="B1496" s="32"/>
      <c r="C1496" s="131" t="s">
        <v>2532</v>
      </c>
      <c r="D1496" s="131" t="s">
        <v>165</v>
      </c>
      <c r="E1496" s="132" t="s">
        <v>2533</v>
      </c>
      <c r="F1496" s="133" t="s">
        <v>2534</v>
      </c>
      <c r="G1496" s="134" t="s">
        <v>521</v>
      </c>
      <c r="H1496" s="135">
        <v>1</v>
      </c>
      <c r="I1496" s="136"/>
      <c r="J1496" s="137">
        <f>ROUND(I1496*H1496,2)</f>
        <v>0</v>
      </c>
      <c r="K1496" s="133" t="s">
        <v>192</v>
      </c>
      <c r="L1496" s="32"/>
      <c r="M1496" s="138" t="s">
        <v>19</v>
      </c>
      <c r="N1496" s="139" t="s">
        <v>43</v>
      </c>
      <c r="P1496" s="140">
        <f>O1496*H1496</f>
        <v>0</v>
      </c>
      <c r="Q1496" s="140">
        <v>0</v>
      </c>
      <c r="R1496" s="140">
        <f>Q1496*H1496</f>
        <v>0</v>
      </c>
      <c r="S1496" s="140">
        <v>0</v>
      </c>
      <c r="T1496" s="141">
        <f>S1496*H1496</f>
        <v>0</v>
      </c>
      <c r="AR1496" s="142" t="s">
        <v>265</v>
      </c>
      <c r="AT1496" s="142" t="s">
        <v>165</v>
      </c>
      <c r="AU1496" s="142" t="s">
        <v>81</v>
      </c>
      <c r="AY1496" s="17" t="s">
        <v>163</v>
      </c>
      <c r="BE1496" s="143">
        <f>IF(N1496="základní",J1496,0)</f>
        <v>0</v>
      </c>
      <c r="BF1496" s="143">
        <f>IF(N1496="snížená",J1496,0)</f>
        <v>0</v>
      </c>
      <c r="BG1496" s="143">
        <f>IF(N1496="zákl. přenesená",J1496,0)</f>
        <v>0</v>
      </c>
      <c r="BH1496" s="143">
        <f>IF(N1496="sníž. přenesená",J1496,0)</f>
        <v>0</v>
      </c>
      <c r="BI1496" s="143">
        <f>IF(N1496="nulová",J1496,0)</f>
        <v>0</v>
      </c>
      <c r="BJ1496" s="17" t="s">
        <v>79</v>
      </c>
      <c r="BK1496" s="143">
        <f>ROUND(I1496*H1496,2)</f>
        <v>0</v>
      </c>
      <c r="BL1496" s="17" t="s">
        <v>265</v>
      </c>
      <c r="BM1496" s="142" t="s">
        <v>2535</v>
      </c>
    </row>
    <row r="1497" spans="2:65" s="1" customFormat="1" ht="29.25">
      <c r="B1497" s="32"/>
      <c r="D1497" s="148" t="s">
        <v>276</v>
      </c>
      <c r="F1497" s="149" t="s">
        <v>2536</v>
      </c>
      <c r="I1497" s="146"/>
      <c r="L1497" s="32"/>
      <c r="M1497" s="147"/>
      <c r="T1497" s="53"/>
      <c r="AT1497" s="17" t="s">
        <v>276</v>
      </c>
      <c r="AU1497" s="17" t="s">
        <v>81</v>
      </c>
    </row>
    <row r="1498" spans="2:65" s="1" customFormat="1" ht="21.75" customHeight="1">
      <c r="B1498" s="32"/>
      <c r="C1498" s="131" t="s">
        <v>2537</v>
      </c>
      <c r="D1498" s="131" t="s">
        <v>165</v>
      </c>
      <c r="E1498" s="132" t="s">
        <v>2538</v>
      </c>
      <c r="F1498" s="133" t="s">
        <v>2539</v>
      </c>
      <c r="G1498" s="134" t="s">
        <v>521</v>
      </c>
      <c r="H1498" s="135">
        <v>1</v>
      </c>
      <c r="I1498" s="136"/>
      <c r="J1498" s="137">
        <f>ROUND(I1498*H1498,2)</f>
        <v>0</v>
      </c>
      <c r="K1498" s="133" t="s">
        <v>192</v>
      </c>
      <c r="L1498" s="32"/>
      <c r="M1498" s="138" t="s">
        <v>19</v>
      </c>
      <c r="N1498" s="139" t="s">
        <v>43</v>
      </c>
      <c r="P1498" s="140">
        <f>O1498*H1498</f>
        <v>0</v>
      </c>
      <c r="Q1498" s="140">
        <v>0</v>
      </c>
      <c r="R1498" s="140">
        <f>Q1498*H1498</f>
        <v>0</v>
      </c>
      <c r="S1498" s="140">
        <v>0</v>
      </c>
      <c r="T1498" s="141">
        <f>S1498*H1498</f>
        <v>0</v>
      </c>
      <c r="AR1498" s="142" t="s">
        <v>265</v>
      </c>
      <c r="AT1498" s="142" t="s">
        <v>165</v>
      </c>
      <c r="AU1498" s="142" t="s">
        <v>81</v>
      </c>
      <c r="AY1498" s="17" t="s">
        <v>163</v>
      </c>
      <c r="BE1498" s="143">
        <f>IF(N1498="základní",J1498,0)</f>
        <v>0</v>
      </c>
      <c r="BF1498" s="143">
        <f>IF(N1498="snížená",J1498,0)</f>
        <v>0</v>
      </c>
      <c r="BG1498" s="143">
        <f>IF(N1498="zákl. přenesená",J1498,0)</f>
        <v>0</v>
      </c>
      <c r="BH1498" s="143">
        <f>IF(N1498="sníž. přenesená",J1498,0)</f>
        <v>0</v>
      </c>
      <c r="BI1498" s="143">
        <f>IF(N1498="nulová",J1498,0)</f>
        <v>0</v>
      </c>
      <c r="BJ1498" s="17" t="s">
        <v>79</v>
      </c>
      <c r="BK1498" s="143">
        <f>ROUND(I1498*H1498,2)</f>
        <v>0</v>
      </c>
      <c r="BL1498" s="17" t="s">
        <v>265</v>
      </c>
      <c r="BM1498" s="142" t="s">
        <v>2540</v>
      </c>
    </row>
    <row r="1499" spans="2:65" s="1" customFormat="1" ht="29.25">
      <c r="B1499" s="32"/>
      <c r="D1499" s="148" t="s">
        <v>276</v>
      </c>
      <c r="F1499" s="149" t="s">
        <v>2541</v>
      </c>
      <c r="I1499" s="146"/>
      <c r="L1499" s="32"/>
      <c r="M1499" s="147"/>
      <c r="T1499" s="53"/>
      <c r="AT1499" s="17" t="s">
        <v>276</v>
      </c>
      <c r="AU1499" s="17" t="s">
        <v>81</v>
      </c>
    </row>
    <row r="1500" spans="2:65" s="1" customFormat="1" ht="21.75" customHeight="1">
      <c r="B1500" s="32"/>
      <c r="C1500" s="131" t="s">
        <v>2542</v>
      </c>
      <c r="D1500" s="131" t="s">
        <v>165</v>
      </c>
      <c r="E1500" s="132" t="s">
        <v>2543</v>
      </c>
      <c r="F1500" s="133" t="s">
        <v>2544</v>
      </c>
      <c r="G1500" s="134" t="s">
        <v>521</v>
      </c>
      <c r="H1500" s="135">
        <v>1</v>
      </c>
      <c r="I1500" s="136"/>
      <c r="J1500" s="137">
        <f>ROUND(I1500*H1500,2)</f>
        <v>0</v>
      </c>
      <c r="K1500" s="133" t="s">
        <v>192</v>
      </c>
      <c r="L1500" s="32"/>
      <c r="M1500" s="138" t="s">
        <v>19</v>
      </c>
      <c r="N1500" s="139" t="s">
        <v>43</v>
      </c>
      <c r="P1500" s="140">
        <f>O1500*H1500</f>
        <v>0</v>
      </c>
      <c r="Q1500" s="140">
        <v>0</v>
      </c>
      <c r="R1500" s="140">
        <f>Q1500*H1500</f>
        <v>0</v>
      </c>
      <c r="S1500" s="140">
        <v>0</v>
      </c>
      <c r="T1500" s="141">
        <f>S1500*H1500</f>
        <v>0</v>
      </c>
      <c r="AR1500" s="142" t="s">
        <v>265</v>
      </c>
      <c r="AT1500" s="142" t="s">
        <v>165</v>
      </c>
      <c r="AU1500" s="142" t="s">
        <v>81</v>
      </c>
      <c r="AY1500" s="17" t="s">
        <v>163</v>
      </c>
      <c r="BE1500" s="143">
        <f>IF(N1500="základní",J1500,0)</f>
        <v>0</v>
      </c>
      <c r="BF1500" s="143">
        <f>IF(N1500="snížená",J1500,0)</f>
        <v>0</v>
      </c>
      <c r="BG1500" s="143">
        <f>IF(N1500="zákl. přenesená",J1500,0)</f>
        <v>0</v>
      </c>
      <c r="BH1500" s="143">
        <f>IF(N1500="sníž. přenesená",J1500,0)</f>
        <v>0</v>
      </c>
      <c r="BI1500" s="143">
        <f>IF(N1500="nulová",J1500,0)</f>
        <v>0</v>
      </c>
      <c r="BJ1500" s="17" t="s">
        <v>79</v>
      </c>
      <c r="BK1500" s="143">
        <f>ROUND(I1500*H1500,2)</f>
        <v>0</v>
      </c>
      <c r="BL1500" s="17" t="s">
        <v>265</v>
      </c>
      <c r="BM1500" s="142" t="s">
        <v>2545</v>
      </c>
    </row>
    <row r="1501" spans="2:65" s="1" customFormat="1" ht="29.25">
      <c r="B1501" s="32"/>
      <c r="D1501" s="148" t="s">
        <v>276</v>
      </c>
      <c r="F1501" s="149" t="s">
        <v>2546</v>
      </c>
      <c r="I1501" s="146"/>
      <c r="L1501" s="32"/>
      <c r="M1501" s="147"/>
      <c r="T1501" s="53"/>
      <c r="AT1501" s="17" t="s">
        <v>276</v>
      </c>
      <c r="AU1501" s="17" t="s">
        <v>81</v>
      </c>
    </row>
    <row r="1502" spans="2:65" s="1" customFormat="1" ht="21.75" customHeight="1">
      <c r="B1502" s="32"/>
      <c r="C1502" s="131" t="s">
        <v>2547</v>
      </c>
      <c r="D1502" s="131" t="s">
        <v>165</v>
      </c>
      <c r="E1502" s="132" t="s">
        <v>2548</v>
      </c>
      <c r="F1502" s="133" t="s">
        <v>2549</v>
      </c>
      <c r="G1502" s="134" t="s">
        <v>521</v>
      </c>
      <c r="H1502" s="135">
        <v>1</v>
      </c>
      <c r="I1502" s="136"/>
      <c r="J1502" s="137">
        <f>ROUND(I1502*H1502,2)</f>
        <v>0</v>
      </c>
      <c r="K1502" s="133" t="s">
        <v>192</v>
      </c>
      <c r="L1502" s="32"/>
      <c r="M1502" s="138" t="s">
        <v>19</v>
      </c>
      <c r="N1502" s="139" t="s">
        <v>43</v>
      </c>
      <c r="P1502" s="140">
        <f>O1502*H1502</f>
        <v>0</v>
      </c>
      <c r="Q1502" s="140">
        <v>0</v>
      </c>
      <c r="R1502" s="140">
        <f>Q1502*H1502</f>
        <v>0</v>
      </c>
      <c r="S1502" s="140">
        <v>0</v>
      </c>
      <c r="T1502" s="141">
        <f>S1502*H1502</f>
        <v>0</v>
      </c>
      <c r="AR1502" s="142" t="s">
        <v>265</v>
      </c>
      <c r="AT1502" s="142" t="s">
        <v>165</v>
      </c>
      <c r="AU1502" s="142" t="s">
        <v>81</v>
      </c>
      <c r="AY1502" s="17" t="s">
        <v>163</v>
      </c>
      <c r="BE1502" s="143">
        <f>IF(N1502="základní",J1502,0)</f>
        <v>0</v>
      </c>
      <c r="BF1502" s="143">
        <f>IF(N1502="snížená",J1502,0)</f>
        <v>0</v>
      </c>
      <c r="BG1502" s="143">
        <f>IF(N1502="zákl. přenesená",J1502,0)</f>
        <v>0</v>
      </c>
      <c r="BH1502" s="143">
        <f>IF(N1502="sníž. přenesená",J1502,0)</f>
        <v>0</v>
      </c>
      <c r="BI1502" s="143">
        <f>IF(N1502="nulová",J1502,0)</f>
        <v>0</v>
      </c>
      <c r="BJ1502" s="17" t="s">
        <v>79</v>
      </c>
      <c r="BK1502" s="143">
        <f>ROUND(I1502*H1502,2)</f>
        <v>0</v>
      </c>
      <c r="BL1502" s="17" t="s">
        <v>265</v>
      </c>
      <c r="BM1502" s="142" t="s">
        <v>2550</v>
      </c>
    </row>
    <row r="1503" spans="2:65" s="1" customFormat="1" ht="29.25">
      <c r="B1503" s="32"/>
      <c r="D1503" s="148" t="s">
        <v>276</v>
      </c>
      <c r="F1503" s="149" t="s">
        <v>2551</v>
      </c>
      <c r="I1503" s="146"/>
      <c r="L1503" s="32"/>
      <c r="M1503" s="147"/>
      <c r="T1503" s="53"/>
      <c r="AT1503" s="17" t="s">
        <v>276</v>
      </c>
      <c r="AU1503" s="17" t="s">
        <v>81</v>
      </c>
    </row>
    <row r="1504" spans="2:65" s="1" customFormat="1" ht="21.75" customHeight="1">
      <c r="B1504" s="32"/>
      <c r="C1504" s="131" t="s">
        <v>2552</v>
      </c>
      <c r="D1504" s="131" t="s">
        <v>165</v>
      </c>
      <c r="E1504" s="132" t="s">
        <v>2553</v>
      </c>
      <c r="F1504" s="133" t="s">
        <v>2554</v>
      </c>
      <c r="G1504" s="134" t="s">
        <v>521</v>
      </c>
      <c r="H1504" s="135">
        <v>1</v>
      </c>
      <c r="I1504" s="136"/>
      <c r="J1504" s="137">
        <f>ROUND(I1504*H1504,2)</f>
        <v>0</v>
      </c>
      <c r="K1504" s="133" t="s">
        <v>192</v>
      </c>
      <c r="L1504" s="32"/>
      <c r="M1504" s="138" t="s">
        <v>19</v>
      </c>
      <c r="N1504" s="139" t="s">
        <v>43</v>
      </c>
      <c r="P1504" s="140">
        <f>O1504*H1504</f>
        <v>0</v>
      </c>
      <c r="Q1504" s="140">
        <v>0</v>
      </c>
      <c r="R1504" s="140">
        <f>Q1504*H1504</f>
        <v>0</v>
      </c>
      <c r="S1504" s="140">
        <v>0</v>
      </c>
      <c r="T1504" s="141">
        <f>S1504*H1504</f>
        <v>0</v>
      </c>
      <c r="AR1504" s="142" t="s">
        <v>265</v>
      </c>
      <c r="AT1504" s="142" t="s">
        <v>165</v>
      </c>
      <c r="AU1504" s="142" t="s">
        <v>81</v>
      </c>
      <c r="AY1504" s="17" t="s">
        <v>163</v>
      </c>
      <c r="BE1504" s="143">
        <f>IF(N1504="základní",J1504,0)</f>
        <v>0</v>
      </c>
      <c r="BF1504" s="143">
        <f>IF(N1504="snížená",J1504,0)</f>
        <v>0</v>
      </c>
      <c r="BG1504" s="143">
        <f>IF(N1504="zákl. přenesená",J1504,0)</f>
        <v>0</v>
      </c>
      <c r="BH1504" s="143">
        <f>IF(N1504="sníž. přenesená",J1504,0)</f>
        <v>0</v>
      </c>
      <c r="BI1504" s="143">
        <f>IF(N1504="nulová",J1504,0)</f>
        <v>0</v>
      </c>
      <c r="BJ1504" s="17" t="s">
        <v>79</v>
      </c>
      <c r="BK1504" s="143">
        <f>ROUND(I1504*H1504,2)</f>
        <v>0</v>
      </c>
      <c r="BL1504" s="17" t="s">
        <v>265</v>
      </c>
      <c r="BM1504" s="142" t="s">
        <v>2555</v>
      </c>
    </row>
    <row r="1505" spans="2:65" s="1" customFormat="1" ht="29.25">
      <c r="B1505" s="32"/>
      <c r="D1505" s="148" t="s">
        <v>276</v>
      </c>
      <c r="F1505" s="149" t="s">
        <v>2556</v>
      </c>
      <c r="I1505" s="146"/>
      <c r="L1505" s="32"/>
      <c r="M1505" s="147"/>
      <c r="T1505" s="53"/>
      <c r="AT1505" s="17" t="s">
        <v>276</v>
      </c>
      <c r="AU1505" s="17" t="s">
        <v>81</v>
      </c>
    </row>
    <row r="1506" spans="2:65" s="1" customFormat="1" ht="21.75" customHeight="1">
      <c r="B1506" s="32"/>
      <c r="C1506" s="131" t="s">
        <v>2557</v>
      </c>
      <c r="D1506" s="131" t="s">
        <v>165</v>
      </c>
      <c r="E1506" s="132" t="s">
        <v>2558</v>
      </c>
      <c r="F1506" s="133" t="s">
        <v>2559</v>
      </c>
      <c r="G1506" s="134" t="s">
        <v>521</v>
      </c>
      <c r="H1506" s="135">
        <v>3</v>
      </c>
      <c r="I1506" s="136"/>
      <c r="J1506" s="137">
        <f>ROUND(I1506*H1506,2)</f>
        <v>0</v>
      </c>
      <c r="K1506" s="133" t="s">
        <v>192</v>
      </c>
      <c r="L1506" s="32"/>
      <c r="M1506" s="138" t="s">
        <v>19</v>
      </c>
      <c r="N1506" s="139" t="s">
        <v>43</v>
      </c>
      <c r="P1506" s="140">
        <f>O1506*H1506</f>
        <v>0</v>
      </c>
      <c r="Q1506" s="140">
        <v>0</v>
      </c>
      <c r="R1506" s="140">
        <f>Q1506*H1506</f>
        <v>0</v>
      </c>
      <c r="S1506" s="140">
        <v>0</v>
      </c>
      <c r="T1506" s="141">
        <f>S1506*H1506</f>
        <v>0</v>
      </c>
      <c r="AR1506" s="142" t="s">
        <v>265</v>
      </c>
      <c r="AT1506" s="142" t="s">
        <v>165</v>
      </c>
      <c r="AU1506" s="142" t="s">
        <v>81</v>
      </c>
      <c r="AY1506" s="17" t="s">
        <v>163</v>
      </c>
      <c r="BE1506" s="143">
        <f>IF(N1506="základní",J1506,0)</f>
        <v>0</v>
      </c>
      <c r="BF1506" s="143">
        <f>IF(N1506="snížená",J1506,0)</f>
        <v>0</v>
      </c>
      <c r="BG1506" s="143">
        <f>IF(N1506="zákl. přenesená",J1506,0)</f>
        <v>0</v>
      </c>
      <c r="BH1506" s="143">
        <f>IF(N1506="sníž. přenesená",J1506,0)</f>
        <v>0</v>
      </c>
      <c r="BI1506" s="143">
        <f>IF(N1506="nulová",J1506,0)</f>
        <v>0</v>
      </c>
      <c r="BJ1506" s="17" t="s">
        <v>79</v>
      </c>
      <c r="BK1506" s="143">
        <f>ROUND(I1506*H1506,2)</f>
        <v>0</v>
      </c>
      <c r="BL1506" s="17" t="s">
        <v>265</v>
      </c>
      <c r="BM1506" s="142" t="s">
        <v>2560</v>
      </c>
    </row>
    <row r="1507" spans="2:65" s="1" customFormat="1" ht="29.25">
      <c r="B1507" s="32"/>
      <c r="D1507" s="148" t="s">
        <v>276</v>
      </c>
      <c r="F1507" s="149" t="s">
        <v>2561</v>
      </c>
      <c r="I1507" s="146"/>
      <c r="L1507" s="32"/>
      <c r="M1507" s="147"/>
      <c r="T1507" s="53"/>
      <c r="AT1507" s="17" t="s">
        <v>276</v>
      </c>
      <c r="AU1507" s="17" t="s">
        <v>81</v>
      </c>
    </row>
    <row r="1508" spans="2:65" s="1" customFormat="1" ht="21.75" customHeight="1">
      <c r="B1508" s="32"/>
      <c r="C1508" s="131" t="s">
        <v>2562</v>
      </c>
      <c r="D1508" s="131" t="s">
        <v>165</v>
      </c>
      <c r="E1508" s="132" t="s">
        <v>2563</v>
      </c>
      <c r="F1508" s="133" t="s">
        <v>2564</v>
      </c>
      <c r="G1508" s="134" t="s">
        <v>521</v>
      </c>
      <c r="H1508" s="135">
        <v>4</v>
      </c>
      <c r="I1508" s="136"/>
      <c r="J1508" s="137">
        <f>ROUND(I1508*H1508,2)</f>
        <v>0</v>
      </c>
      <c r="K1508" s="133" t="s">
        <v>192</v>
      </c>
      <c r="L1508" s="32"/>
      <c r="M1508" s="138" t="s">
        <v>19</v>
      </c>
      <c r="N1508" s="139" t="s">
        <v>43</v>
      </c>
      <c r="P1508" s="140">
        <f>O1508*H1508</f>
        <v>0</v>
      </c>
      <c r="Q1508" s="140">
        <v>0</v>
      </c>
      <c r="R1508" s="140">
        <f>Q1508*H1508</f>
        <v>0</v>
      </c>
      <c r="S1508" s="140">
        <v>0</v>
      </c>
      <c r="T1508" s="141">
        <f>S1508*H1508</f>
        <v>0</v>
      </c>
      <c r="AR1508" s="142" t="s">
        <v>265</v>
      </c>
      <c r="AT1508" s="142" t="s">
        <v>165</v>
      </c>
      <c r="AU1508" s="142" t="s">
        <v>81</v>
      </c>
      <c r="AY1508" s="17" t="s">
        <v>163</v>
      </c>
      <c r="BE1508" s="143">
        <f>IF(N1508="základní",J1508,0)</f>
        <v>0</v>
      </c>
      <c r="BF1508" s="143">
        <f>IF(N1508="snížená",J1508,0)</f>
        <v>0</v>
      </c>
      <c r="BG1508" s="143">
        <f>IF(N1508="zákl. přenesená",J1508,0)</f>
        <v>0</v>
      </c>
      <c r="BH1508" s="143">
        <f>IF(N1508="sníž. přenesená",J1508,0)</f>
        <v>0</v>
      </c>
      <c r="BI1508" s="143">
        <f>IF(N1508="nulová",J1508,0)</f>
        <v>0</v>
      </c>
      <c r="BJ1508" s="17" t="s">
        <v>79</v>
      </c>
      <c r="BK1508" s="143">
        <f>ROUND(I1508*H1508,2)</f>
        <v>0</v>
      </c>
      <c r="BL1508" s="17" t="s">
        <v>265</v>
      </c>
      <c r="BM1508" s="142" t="s">
        <v>2565</v>
      </c>
    </row>
    <row r="1509" spans="2:65" s="1" customFormat="1" ht="29.25">
      <c r="B1509" s="32"/>
      <c r="D1509" s="148" t="s">
        <v>276</v>
      </c>
      <c r="F1509" s="149" t="s">
        <v>2566</v>
      </c>
      <c r="I1509" s="146"/>
      <c r="L1509" s="32"/>
      <c r="M1509" s="147"/>
      <c r="T1509" s="53"/>
      <c r="AT1509" s="17" t="s">
        <v>276</v>
      </c>
      <c r="AU1509" s="17" t="s">
        <v>81</v>
      </c>
    </row>
    <row r="1510" spans="2:65" s="1" customFormat="1" ht="16.5" customHeight="1">
      <c r="B1510" s="32"/>
      <c r="C1510" s="131" t="s">
        <v>2567</v>
      </c>
      <c r="D1510" s="131" t="s">
        <v>165</v>
      </c>
      <c r="E1510" s="132" t="s">
        <v>2568</v>
      </c>
      <c r="F1510" s="133" t="s">
        <v>2569</v>
      </c>
      <c r="G1510" s="134" t="s">
        <v>521</v>
      </c>
      <c r="H1510" s="135">
        <v>2</v>
      </c>
      <c r="I1510" s="136"/>
      <c r="J1510" s="137">
        <f>ROUND(I1510*H1510,2)</f>
        <v>0</v>
      </c>
      <c r="K1510" s="133" t="s">
        <v>192</v>
      </c>
      <c r="L1510" s="32"/>
      <c r="M1510" s="138" t="s">
        <v>19</v>
      </c>
      <c r="N1510" s="139" t="s">
        <v>43</v>
      </c>
      <c r="P1510" s="140">
        <f>O1510*H1510</f>
        <v>0</v>
      </c>
      <c r="Q1510" s="140">
        <v>0</v>
      </c>
      <c r="R1510" s="140">
        <f>Q1510*H1510</f>
        <v>0</v>
      </c>
      <c r="S1510" s="140">
        <v>0</v>
      </c>
      <c r="T1510" s="141">
        <f>S1510*H1510</f>
        <v>0</v>
      </c>
      <c r="AR1510" s="142" t="s">
        <v>265</v>
      </c>
      <c r="AT1510" s="142" t="s">
        <v>165</v>
      </c>
      <c r="AU1510" s="142" t="s">
        <v>81</v>
      </c>
      <c r="AY1510" s="17" t="s">
        <v>163</v>
      </c>
      <c r="BE1510" s="143">
        <f>IF(N1510="základní",J1510,0)</f>
        <v>0</v>
      </c>
      <c r="BF1510" s="143">
        <f>IF(N1510="snížená",J1510,0)</f>
        <v>0</v>
      </c>
      <c r="BG1510" s="143">
        <f>IF(N1510="zákl. přenesená",J1510,0)</f>
        <v>0</v>
      </c>
      <c r="BH1510" s="143">
        <f>IF(N1510="sníž. přenesená",J1510,0)</f>
        <v>0</v>
      </c>
      <c r="BI1510" s="143">
        <f>IF(N1510="nulová",J1510,0)</f>
        <v>0</v>
      </c>
      <c r="BJ1510" s="17" t="s">
        <v>79</v>
      </c>
      <c r="BK1510" s="143">
        <f>ROUND(I1510*H1510,2)</f>
        <v>0</v>
      </c>
      <c r="BL1510" s="17" t="s">
        <v>265</v>
      </c>
      <c r="BM1510" s="142" t="s">
        <v>2570</v>
      </c>
    </row>
    <row r="1511" spans="2:65" s="1" customFormat="1" ht="29.25">
      <c r="B1511" s="32"/>
      <c r="D1511" s="148" t="s">
        <v>276</v>
      </c>
      <c r="F1511" s="149" t="s">
        <v>2571</v>
      </c>
      <c r="I1511" s="146"/>
      <c r="L1511" s="32"/>
      <c r="M1511" s="147"/>
      <c r="T1511" s="53"/>
      <c r="AT1511" s="17" t="s">
        <v>276</v>
      </c>
      <c r="AU1511" s="17" t="s">
        <v>81</v>
      </c>
    </row>
    <row r="1512" spans="2:65" s="1" customFormat="1" ht="16.5" customHeight="1">
      <c r="B1512" s="32"/>
      <c r="C1512" s="131" t="s">
        <v>2572</v>
      </c>
      <c r="D1512" s="131" t="s">
        <v>165</v>
      </c>
      <c r="E1512" s="132" t="s">
        <v>2573</v>
      </c>
      <c r="F1512" s="133" t="s">
        <v>2574</v>
      </c>
      <c r="G1512" s="134" t="s">
        <v>521</v>
      </c>
      <c r="H1512" s="135">
        <v>1</v>
      </c>
      <c r="I1512" s="136"/>
      <c r="J1512" s="137">
        <f>ROUND(I1512*H1512,2)</f>
        <v>0</v>
      </c>
      <c r="K1512" s="133" t="s">
        <v>192</v>
      </c>
      <c r="L1512" s="32"/>
      <c r="M1512" s="138" t="s">
        <v>19</v>
      </c>
      <c r="N1512" s="139" t="s">
        <v>43</v>
      </c>
      <c r="P1512" s="140">
        <f>O1512*H1512</f>
        <v>0</v>
      </c>
      <c r="Q1512" s="140">
        <v>0</v>
      </c>
      <c r="R1512" s="140">
        <f>Q1512*H1512</f>
        <v>0</v>
      </c>
      <c r="S1512" s="140">
        <v>0</v>
      </c>
      <c r="T1512" s="141">
        <f>S1512*H1512</f>
        <v>0</v>
      </c>
      <c r="AR1512" s="142" t="s">
        <v>265</v>
      </c>
      <c r="AT1512" s="142" t="s">
        <v>165</v>
      </c>
      <c r="AU1512" s="142" t="s">
        <v>81</v>
      </c>
      <c r="AY1512" s="17" t="s">
        <v>163</v>
      </c>
      <c r="BE1512" s="143">
        <f>IF(N1512="základní",J1512,0)</f>
        <v>0</v>
      </c>
      <c r="BF1512" s="143">
        <f>IF(N1512="snížená",J1512,0)</f>
        <v>0</v>
      </c>
      <c r="BG1512" s="143">
        <f>IF(N1512="zákl. přenesená",J1512,0)</f>
        <v>0</v>
      </c>
      <c r="BH1512" s="143">
        <f>IF(N1512="sníž. přenesená",J1512,0)</f>
        <v>0</v>
      </c>
      <c r="BI1512" s="143">
        <f>IF(N1512="nulová",J1512,0)</f>
        <v>0</v>
      </c>
      <c r="BJ1512" s="17" t="s">
        <v>79</v>
      </c>
      <c r="BK1512" s="143">
        <f>ROUND(I1512*H1512,2)</f>
        <v>0</v>
      </c>
      <c r="BL1512" s="17" t="s">
        <v>265</v>
      </c>
      <c r="BM1512" s="142" t="s">
        <v>2575</v>
      </c>
    </row>
    <row r="1513" spans="2:65" s="1" customFormat="1" ht="29.25">
      <c r="B1513" s="32"/>
      <c r="D1513" s="148" t="s">
        <v>276</v>
      </c>
      <c r="F1513" s="149" t="s">
        <v>2576</v>
      </c>
      <c r="I1513" s="146"/>
      <c r="L1513" s="32"/>
      <c r="M1513" s="147"/>
      <c r="T1513" s="53"/>
      <c r="AT1513" s="17" t="s">
        <v>276</v>
      </c>
      <c r="AU1513" s="17" t="s">
        <v>81</v>
      </c>
    </row>
    <row r="1514" spans="2:65" s="1" customFormat="1" ht="16.5" customHeight="1">
      <c r="B1514" s="32"/>
      <c r="C1514" s="131" t="s">
        <v>2577</v>
      </c>
      <c r="D1514" s="131" t="s">
        <v>165</v>
      </c>
      <c r="E1514" s="132" t="s">
        <v>2578</v>
      </c>
      <c r="F1514" s="133" t="s">
        <v>2579</v>
      </c>
      <c r="G1514" s="134" t="s">
        <v>521</v>
      </c>
      <c r="H1514" s="135">
        <v>1</v>
      </c>
      <c r="I1514" s="136"/>
      <c r="J1514" s="137">
        <f>ROUND(I1514*H1514,2)</f>
        <v>0</v>
      </c>
      <c r="K1514" s="133" t="s">
        <v>192</v>
      </c>
      <c r="L1514" s="32"/>
      <c r="M1514" s="138" t="s">
        <v>19</v>
      </c>
      <c r="N1514" s="139" t="s">
        <v>43</v>
      </c>
      <c r="P1514" s="140">
        <f>O1514*H1514</f>
        <v>0</v>
      </c>
      <c r="Q1514" s="140">
        <v>0</v>
      </c>
      <c r="R1514" s="140">
        <f>Q1514*H1514</f>
        <v>0</v>
      </c>
      <c r="S1514" s="140">
        <v>0</v>
      </c>
      <c r="T1514" s="141">
        <f>S1514*H1514</f>
        <v>0</v>
      </c>
      <c r="AR1514" s="142" t="s">
        <v>265</v>
      </c>
      <c r="AT1514" s="142" t="s">
        <v>165</v>
      </c>
      <c r="AU1514" s="142" t="s">
        <v>81</v>
      </c>
      <c r="AY1514" s="17" t="s">
        <v>163</v>
      </c>
      <c r="BE1514" s="143">
        <f>IF(N1514="základní",J1514,0)</f>
        <v>0</v>
      </c>
      <c r="BF1514" s="143">
        <f>IF(N1514="snížená",J1514,0)</f>
        <v>0</v>
      </c>
      <c r="BG1514" s="143">
        <f>IF(N1514="zákl. přenesená",J1514,0)</f>
        <v>0</v>
      </c>
      <c r="BH1514" s="143">
        <f>IF(N1514="sníž. přenesená",J1514,0)</f>
        <v>0</v>
      </c>
      <c r="BI1514" s="143">
        <f>IF(N1514="nulová",J1514,0)</f>
        <v>0</v>
      </c>
      <c r="BJ1514" s="17" t="s">
        <v>79</v>
      </c>
      <c r="BK1514" s="143">
        <f>ROUND(I1514*H1514,2)</f>
        <v>0</v>
      </c>
      <c r="BL1514" s="17" t="s">
        <v>265</v>
      </c>
      <c r="BM1514" s="142" t="s">
        <v>2580</v>
      </c>
    </row>
    <row r="1515" spans="2:65" s="1" customFormat="1" ht="29.25">
      <c r="B1515" s="32"/>
      <c r="D1515" s="148" t="s">
        <v>276</v>
      </c>
      <c r="F1515" s="149" t="s">
        <v>2581</v>
      </c>
      <c r="I1515" s="146"/>
      <c r="L1515" s="32"/>
      <c r="M1515" s="147"/>
      <c r="T1515" s="53"/>
      <c r="AT1515" s="17" t="s">
        <v>276</v>
      </c>
      <c r="AU1515" s="17" t="s">
        <v>81</v>
      </c>
    </row>
    <row r="1516" spans="2:65" s="1" customFormat="1" ht="16.5" customHeight="1">
      <c r="B1516" s="32"/>
      <c r="C1516" s="131" t="s">
        <v>2582</v>
      </c>
      <c r="D1516" s="131" t="s">
        <v>165</v>
      </c>
      <c r="E1516" s="132" t="s">
        <v>2583</v>
      </c>
      <c r="F1516" s="133" t="s">
        <v>2584</v>
      </c>
      <c r="G1516" s="134" t="s">
        <v>521</v>
      </c>
      <c r="H1516" s="135">
        <v>2</v>
      </c>
      <c r="I1516" s="136"/>
      <c r="J1516" s="137">
        <f>ROUND(I1516*H1516,2)</f>
        <v>0</v>
      </c>
      <c r="K1516" s="133" t="s">
        <v>192</v>
      </c>
      <c r="L1516" s="32"/>
      <c r="M1516" s="138" t="s">
        <v>19</v>
      </c>
      <c r="N1516" s="139" t="s">
        <v>43</v>
      </c>
      <c r="P1516" s="140">
        <f>O1516*H1516</f>
        <v>0</v>
      </c>
      <c r="Q1516" s="140">
        <v>0</v>
      </c>
      <c r="R1516" s="140">
        <f>Q1516*H1516</f>
        <v>0</v>
      </c>
      <c r="S1516" s="140">
        <v>0</v>
      </c>
      <c r="T1516" s="141">
        <f>S1516*H1516</f>
        <v>0</v>
      </c>
      <c r="AR1516" s="142" t="s">
        <v>265</v>
      </c>
      <c r="AT1516" s="142" t="s">
        <v>165</v>
      </c>
      <c r="AU1516" s="142" t="s">
        <v>81</v>
      </c>
      <c r="AY1516" s="17" t="s">
        <v>163</v>
      </c>
      <c r="BE1516" s="143">
        <f>IF(N1516="základní",J1516,0)</f>
        <v>0</v>
      </c>
      <c r="BF1516" s="143">
        <f>IF(N1516="snížená",J1516,0)</f>
        <v>0</v>
      </c>
      <c r="BG1516" s="143">
        <f>IF(N1516="zákl. přenesená",J1516,0)</f>
        <v>0</v>
      </c>
      <c r="BH1516" s="143">
        <f>IF(N1516="sníž. přenesená",J1516,0)</f>
        <v>0</v>
      </c>
      <c r="BI1516" s="143">
        <f>IF(N1516="nulová",J1516,0)</f>
        <v>0</v>
      </c>
      <c r="BJ1516" s="17" t="s">
        <v>79</v>
      </c>
      <c r="BK1516" s="143">
        <f>ROUND(I1516*H1516,2)</f>
        <v>0</v>
      </c>
      <c r="BL1516" s="17" t="s">
        <v>265</v>
      </c>
      <c r="BM1516" s="142" t="s">
        <v>2585</v>
      </c>
    </row>
    <row r="1517" spans="2:65" s="1" customFormat="1" ht="29.25">
      <c r="B1517" s="32"/>
      <c r="D1517" s="148" t="s">
        <v>276</v>
      </c>
      <c r="F1517" s="149" t="s">
        <v>2586</v>
      </c>
      <c r="I1517" s="146"/>
      <c r="L1517" s="32"/>
      <c r="M1517" s="147"/>
      <c r="T1517" s="53"/>
      <c r="AT1517" s="17" t="s">
        <v>276</v>
      </c>
      <c r="AU1517" s="17" t="s">
        <v>81</v>
      </c>
    </row>
    <row r="1518" spans="2:65" s="1" customFormat="1" ht="16.5" customHeight="1">
      <c r="B1518" s="32"/>
      <c r="C1518" s="131" t="s">
        <v>2587</v>
      </c>
      <c r="D1518" s="131" t="s">
        <v>165</v>
      </c>
      <c r="E1518" s="132" t="s">
        <v>2588</v>
      </c>
      <c r="F1518" s="133" t="s">
        <v>2589</v>
      </c>
      <c r="G1518" s="134" t="s">
        <v>521</v>
      </c>
      <c r="H1518" s="135">
        <v>2</v>
      </c>
      <c r="I1518" s="136"/>
      <c r="J1518" s="137">
        <f>ROUND(I1518*H1518,2)</f>
        <v>0</v>
      </c>
      <c r="K1518" s="133" t="s">
        <v>192</v>
      </c>
      <c r="L1518" s="32"/>
      <c r="M1518" s="138" t="s">
        <v>19</v>
      </c>
      <c r="N1518" s="139" t="s">
        <v>43</v>
      </c>
      <c r="P1518" s="140">
        <f>O1518*H1518</f>
        <v>0</v>
      </c>
      <c r="Q1518" s="140">
        <v>0</v>
      </c>
      <c r="R1518" s="140">
        <f>Q1518*H1518</f>
        <v>0</v>
      </c>
      <c r="S1518" s="140">
        <v>0</v>
      </c>
      <c r="T1518" s="141">
        <f>S1518*H1518</f>
        <v>0</v>
      </c>
      <c r="AR1518" s="142" t="s">
        <v>265</v>
      </c>
      <c r="AT1518" s="142" t="s">
        <v>165</v>
      </c>
      <c r="AU1518" s="142" t="s">
        <v>81</v>
      </c>
      <c r="AY1518" s="17" t="s">
        <v>163</v>
      </c>
      <c r="BE1518" s="143">
        <f>IF(N1518="základní",J1518,0)</f>
        <v>0</v>
      </c>
      <c r="BF1518" s="143">
        <f>IF(N1518="snížená",J1518,0)</f>
        <v>0</v>
      </c>
      <c r="BG1518" s="143">
        <f>IF(N1518="zákl. přenesená",J1518,0)</f>
        <v>0</v>
      </c>
      <c r="BH1518" s="143">
        <f>IF(N1518="sníž. přenesená",J1518,0)</f>
        <v>0</v>
      </c>
      <c r="BI1518" s="143">
        <f>IF(N1518="nulová",J1518,0)</f>
        <v>0</v>
      </c>
      <c r="BJ1518" s="17" t="s">
        <v>79</v>
      </c>
      <c r="BK1518" s="143">
        <f>ROUND(I1518*H1518,2)</f>
        <v>0</v>
      </c>
      <c r="BL1518" s="17" t="s">
        <v>265</v>
      </c>
      <c r="BM1518" s="142" t="s">
        <v>2590</v>
      </c>
    </row>
    <row r="1519" spans="2:65" s="1" customFormat="1" ht="29.25">
      <c r="B1519" s="32"/>
      <c r="D1519" s="148" t="s">
        <v>276</v>
      </c>
      <c r="F1519" s="149" t="s">
        <v>2591</v>
      </c>
      <c r="I1519" s="146"/>
      <c r="L1519" s="32"/>
      <c r="M1519" s="147"/>
      <c r="T1519" s="53"/>
      <c r="AT1519" s="17" t="s">
        <v>276</v>
      </c>
      <c r="AU1519" s="17" t="s">
        <v>81</v>
      </c>
    </row>
    <row r="1520" spans="2:65" s="1" customFormat="1" ht="16.5" customHeight="1">
      <c r="B1520" s="32"/>
      <c r="C1520" s="131" t="s">
        <v>2592</v>
      </c>
      <c r="D1520" s="131" t="s">
        <v>165</v>
      </c>
      <c r="E1520" s="132" t="s">
        <v>2593</v>
      </c>
      <c r="F1520" s="133" t="s">
        <v>2594</v>
      </c>
      <c r="G1520" s="134" t="s">
        <v>521</v>
      </c>
      <c r="H1520" s="135">
        <v>1</v>
      </c>
      <c r="I1520" s="136"/>
      <c r="J1520" s="137">
        <f>ROUND(I1520*H1520,2)</f>
        <v>0</v>
      </c>
      <c r="K1520" s="133" t="s">
        <v>192</v>
      </c>
      <c r="L1520" s="32"/>
      <c r="M1520" s="138" t="s">
        <v>19</v>
      </c>
      <c r="N1520" s="139" t="s">
        <v>43</v>
      </c>
      <c r="P1520" s="140">
        <f>O1520*H1520</f>
        <v>0</v>
      </c>
      <c r="Q1520" s="140">
        <v>0</v>
      </c>
      <c r="R1520" s="140">
        <f>Q1520*H1520</f>
        <v>0</v>
      </c>
      <c r="S1520" s="140">
        <v>0</v>
      </c>
      <c r="T1520" s="141">
        <f>S1520*H1520</f>
        <v>0</v>
      </c>
      <c r="AR1520" s="142" t="s">
        <v>265</v>
      </c>
      <c r="AT1520" s="142" t="s">
        <v>165</v>
      </c>
      <c r="AU1520" s="142" t="s">
        <v>81</v>
      </c>
      <c r="AY1520" s="17" t="s">
        <v>163</v>
      </c>
      <c r="BE1520" s="143">
        <f>IF(N1520="základní",J1520,0)</f>
        <v>0</v>
      </c>
      <c r="BF1520" s="143">
        <f>IF(N1520="snížená",J1520,0)</f>
        <v>0</v>
      </c>
      <c r="BG1520" s="143">
        <f>IF(N1520="zákl. přenesená",J1520,0)</f>
        <v>0</v>
      </c>
      <c r="BH1520" s="143">
        <f>IF(N1520="sníž. přenesená",J1520,0)</f>
        <v>0</v>
      </c>
      <c r="BI1520" s="143">
        <f>IF(N1520="nulová",J1520,0)</f>
        <v>0</v>
      </c>
      <c r="BJ1520" s="17" t="s">
        <v>79</v>
      </c>
      <c r="BK1520" s="143">
        <f>ROUND(I1520*H1520,2)</f>
        <v>0</v>
      </c>
      <c r="BL1520" s="17" t="s">
        <v>265</v>
      </c>
      <c r="BM1520" s="142" t="s">
        <v>2595</v>
      </c>
    </row>
    <row r="1521" spans="2:65" s="1" customFormat="1" ht="29.25">
      <c r="B1521" s="32"/>
      <c r="D1521" s="148" t="s">
        <v>276</v>
      </c>
      <c r="F1521" s="149" t="s">
        <v>2596</v>
      </c>
      <c r="I1521" s="146"/>
      <c r="L1521" s="32"/>
      <c r="M1521" s="147"/>
      <c r="T1521" s="53"/>
      <c r="AT1521" s="17" t="s">
        <v>276</v>
      </c>
      <c r="AU1521" s="17" t="s">
        <v>81</v>
      </c>
    </row>
    <row r="1522" spans="2:65" s="1" customFormat="1" ht="16.5" customHeight="1">
      <c r="B1522" s="32"/>
      <c r="C1522" s="131" t="s">
        <v>2597</v>
      </c>
      <c r="D1522" s="131" t="s">
        <v>165</v>
      </c>
      <c r="E1522" s="132" t="s">
        <v>2598</v>
      </c>
      <c r="F1522" s="133" t="s">
        <v>2599</v>
      </c>
      <c r="G1522" s="134" t="s">
        <v>254</v>
      </c>
      <c r="H1522" s="135">
        <v>1008</v>
      </c>
      <c r="I1522" s="136"/>
      <c r="J1522" s="137">
        <f>ROUND(I1522*H1522,2)</f>
        <v>0</v>
      </c>
      <c r="K1522" s="133" t="s">
        <v>192</v>
      </c>
      <c r="L1522" s="32"/>
      <c r="M1522" s="138" t="s">
        <v>19</v>
      </c>
      <c r="N1522" s="139" t="s">
        <v>43</v>
      </c>
      <c r="P1522" s="140">
        <f>O1522*H1522</f>
        <v>0</v>
      </c>
      <c r="Q1522" s="140">
        <v>0</v>
      </c>
      <c r="R1522" s="140">
        <f>Q1522*H1522</f>
        <v>0</v>
      </c>
      <c r="S1522" s="140">
        <v>0</v>
      </c>
      <c r="T1522" s="141">
        <f>S1522*H1522</f>
        <v>0</v>
      </c>
      <c r="AR1522" s="142" t="s">
        <v>265</v>
      </c>
      <c r="AT1522" s="142" t="s">
        <v>165</v>
      </c>
      <c r="AU1522" s="142" t="s">
        <v>81</v>
      </c>
      <c r="AY1522" s="17" t="s">
        <v>163</v>
      </c>
      <c r="BE1522" s="143">
        <f>IF(N1522="základní",J1522,0)</f>
        <v>0</v>
      </c>
      <c r="BF1522" s="143">
        <f>IF(N1522="snížená",J1522,0)</f>
        <v>0</v>
      </c>
      <c r="BG1522" s="143">
        <f>IF(N1522="zákl. přenesená",J1522,0)</f>
        <v>0</v>
      </c>
      <c r="BH1522" s="143">
        <f>IF(N1522="sníž. přenesená",J1522,0)</f>
        <v>0</v>
      </c>
      <c r="BI1522" s="143">
        <f>IF(N1522="nulová",J1522,0)</f>
        <v>0</v>
      </c>
      <c r="BJ1522" s="17" t="s">
        <v>79</v>
      </c>
      <c r="BK1522" s="143">
        <f>ROUND(I1522*H1522,2)</f>
        <v>0</v>
      </c>
      <c r="BL1522" s="17" t="s">
        <v>265</v>
      </c>
      <c r="BM1522" s="142" t="s">
        <v>2600</v>
      </c>
    </row>
    <row r="1523" spans="2:65" s="1" customFormat="1" ht="29.25">
      <c r="B1523" s="32"/>
      <c r="D1523" s="148" t="s">
        <v>276</v>
      </c>
      <c r="F1523" s="149" t="s">
        <v>2601</v>
      </c>
      <c r="I1523" s="146"/>
      <c r="L1523" s="32"/>
      <c r="M1523" s="147"/>
      <c r="T1523" s="53"/>
      <c r="AT1523" s="17" t="s">
        <v>276</v>
      </c>
      <c r="AU1523" s="17" t="s">
        <v>81</v>
      </c>
    </row>
    <row r="1524" spans="2:65" s="1" customFormat="1" ht="16.5" customHeight="1">
      <c r="B1524" s="32"/>
      <c r="C1524" s="131" t="s">
        <v>2602</v>
      </c>
      <c r="D1524" s="131" t="s">
        <v>165</v>
      </c>
      <c r="E1524" s="132" t="s">
        <v>2603</v>
      </c>
      <c r="F1524" s="133" t="s">
        <v>2604</v>
      </c>
      <c r="G1524" s="134" t="s">
        <v>521</v>
      </c>
      <c r="H1524" s="135">
        <v>3</v>
      </c>
      <c r="I1524" s="136"/>
      <c r="J1524" s="137">
        <f>ROUND(I1524*H1524,2)</f>
        <v>0</v>
      </c>
      <c r="K1524" s="133" t="s">
        <v>192</v>
      </c>
      <c r="L1524" s="32"/>
      <c r="M1524" s="138" t="s">
        <v>19</v>
      </c>
      <c r="N1524" s="139" t="s">
        <v>43</v>
      </c>
      <c r="P1524" s="140">
        <f>O1524*H1524</f>
        <v>0</v>
      </c>
      <c r="Q1524" s="140">
        <v>0</v>
      </c>
      <c r="R1524" s="140">
        <f>Q1524*H1524</f>
        <v>0</v>
      </c>
      <c r="S1524" s="140">
        <v>0</v>
      </c>
      <c r="T1524" s="141">
        <f>S1524*H1524</f>
        <v>0</v>
      </c>
      <c r="AR1524" s="142" t="s">
        <v>265</v>
      </c>
      <c r="AT1524" s="142" t="s">
        <v>165</v>
      </c>
      <c r="AU1524" s="142" t="s">
        <v>81</v>
      </c>
      <c r="AY1524" s="17" t="s">
        <v>163</v>
      </c>
      <c r="BE1524" s="143">
        <f>IF(N1524="základní",J1524,0)</f>
        <v>0</v>
      </c>
      <c r="BF1524" s="143">
        <f>IF(N1524="snížená",J1524,0)</f>
        <v>0</v>
      </c>
      <c r="BG1524" s="143">
        <f>IF(N1524="zákl. přenesená",J1524,0)</f>
        <v>0</v>
      </c>
      <c r="BH1524" s="143">
        <f>IF(N1524="sníž. přenesená",J1524,0)</f>
        <v>0</v>
      </c>
      <c r="BI1524" s="143">
        <f>IF(N1524="nulová",J1524,0)</f>
        <v>0</v>
      </c>
      <c r="BJ1524" s="17" t="s">
        <v>79</v>
      </c>
      <c r="BK1524" s="143">
        <f>ROUND(I1524*H1524,2)</f>
        <v>0</v>
      </c>
      <c r="BL1524" s="17" t="s">
        <v>265</v>
      </c>
      <c r="BM1524" s="142" t="s">
        <v>2605</v>
      </c>
    </row>
    <row r="1525" spans="2:65" s="1" customFormat="1" ht="29.25">
      <c r="B1525" s="32"/>
      <c r="D1525" s="148" t="s">
        <v>276</v>
      </c>
      <c r="F1525" s="149" t="s">
        <v>2606</v>
      </c>
      <c r="I1525" s="146"/>
      <c r="L1525" s="32"/>
      <c r="M1525" s="147"/>
      <c r="T1525" s="53"/>
      <c r="AT1525" s="17" t="s">
        <v>276</v>
      </c>
      <c r="AU1525" s="17" t="s">
        <v>81</v>
      </c>
    </row>
    <row r="1526" spans="2:65" s="1" customFormat="1" ht="16.5" customHeight="1">
      <c r="B1526" s="32"/>
      <c r="C1526" s="131" t="s">
        <v>2607</v>
      </c>
      <c r="D1526" s="131" t="s">
        <v>165</v>
      </c>
      <c r="E1526" s="132" t="s">
        <v>2608</v>
      </c>
      <c r="F1526" s="133" t="s">
        <v>2609</v>
      </c>
      <c r="G1526" s="134" t="s">
        <v>521</v>
      </c>
      <c r="H1526" s="135">
        <v>1</v>
      </c>
      <c r="I1526" s="136"/>
      <c r="J1526" s="137">
        <f>ROUND(I1526*H1526,2)</f>
        <v>0</v>
      </c>
      <c r="K1526" s="133" t="s">
        <v>192</v>
      </c>
      <c r="L1526" s="32"/>
      <c r="M1526" s="138" t="s">
        <v>19</v>
      </c>
      <c r="N1526" s="139" t="s">
        <v>43</v>
      </c>
      <c r="P1526" s="140">
        <f>O1526*H1526</f>
        <v>0</v>
      </c>
      <c r="Q1526" s="140">
        <v>0</v>
      </c>
      <c r="R1526" s="140">
        <f>Q1526*H1526</f>
        <v>0</v>
      </c>
      <c r="S1526" s="140">
        <v>0</v>
      </c>
      <c r="T1526" s="141">
        <f>S1526*H1526</f>
        <v>0</v>
      </c>
      <c r="AR1526" s="142" t="s">
        <v>265</v>
      </c>
      <c r="AT1526" s="142" t="s">
        <v>165</v>
      </c>
      <c r="AU1526" s="142" t="s">
        <v>81</v>
      </c>
      <c r="AY1526" s="17" t="s">
        <v>163</v>
      </c>
      <c r="BE1526" s="143">
        <f>IF(N1526="základní",J1526,0)</f>
        <v>0</v>
      </c>
      <c r="BF1526" s="143">
        <f>IF(N1526="snížená",J1526,0)</f>
        <v>0</v>
      </c>
      <c r="BG1526" s="143">
        <f>IF(N1526="zákl. přenesená",J1526,0)</f>
        <v>0</v>
      </c>
      <c r="BH1526" s="143">
        <f>IF(N1526="sníž. přenesená",J1526,0)</f>
        <v>0</v>
      </c>
      <c r="BI1526" s="143">
        <f>IF(N1526="nulová",J1526,0)</f>
        <v>0</v>
      </c>
      <c r="BJ1526" s="17" t="s">
        <v>79</v>
      </c>
      <c r="BK1526" s="143">
        <f>ROUND(I1526*H1526,2)</f>
        <v>0</v>
      </c>
      <c r="BL1526" s="17" t="s">
        <v>265</v>
      </c>
      <c r="BM1526" s="142" t="s">
        <v>2610</v>
      </c>
    </row>
    <row r="1527" spans="2:65" s="1" customFormat="1" ht="29.25">
      <c r="B1527" s="32"/>
      <c r="D1527" s="148" t="s">
        <v>276</v>
      </c>
      <c r="F1527" s="149" t="s">
        <v>2611</v>
      </c>
      <c r="I1527" s="146"/>
      <c r="L1527" s="32"/>
      <c r="M1527" s="147"/>
      <c r="T1527" s="53"/>
      <c r="AT1527" s="17" t="s">
        <v>276</v>
      </c>
      <c r="AU1527" s="17" t="s">
        <v>81</v>
      </c>
    </row>
    <row r="1528" spans="2:65" s="1" customFormat="1" ht="24.2" customHeight="1">
      <c r="B1528" s="32"/>
      <c r="C1528" s="131" t="s">
        <v>2612</v>
      </c>
      <c r="D1528" s="131" t="s">
        <v>165</v>
      </c>
      <c r="E1528" s="132" t="s">
        <v>2613</v>
      </c>
      <c r="F1528" s="133" t="s">
        <v>2614</v>
      </c>
      <c r="G1528" s="134" t="s">
        <v>260</v>
      </c>
      <c r="H1528" s="135">
        <v>1532.7</v>
      </c>
      <c r="I1528" s="136"/>
      <c r="J1528" s="137">
        <f>ROUND(I1528*H1528,2)</f>
        <v>0</v>
      </c>
      <c r="K1528" s="133" t="s">
        <v>169</v>
      </c>
      <c r="L1528" s="32"/>
      <c r="M1528" s="138" t="s">
        <v>19</v>
      </c>
      <c r="N1528" s="139" t="s">
        <v>43</v>
      </c>
      <c r="P1528" s="140">
        <f>O1528*H1528</f>
        <v>0</v>
      </c>
      <c r="Q1528" s="140">
        <v>2.7999999999999998E-4</v>
      </c>
      <c r="R1528" s="140">
        <f>Q1528*H1528</f>
        <v>0.42915599999999998</v>
      </c>
      <c r="S1528" s="140">
        <v>0</v>
      </c>
      <c r="T1528" s="141">
        <f>S1528*H1528</f>
        <v>0</v>
      </c>
      <c r="AR1528" s="142" t="s">
        <v>265</v>
      </c>
      <c r="AT1528" s="142" t="s">
        <v>165</v>
      </c>
      <c r="AU1528" s="142" t="s">
        <v>81</v>
      </c>
      <c r="AY1528" s="17" t="s">
        <v>163</v>
      </c>
      <c r="BE1528" s="143">
        <f>IF(N1528="základní",J1528,0)</f>
        <v>0</v>
      </c>
      <c r="BF1528" s="143">
        <f>IF(N1528="snížená",J1528,0)</f>
        <v>0</v>
      </c>
      <c r="BG1528" s="143">
        <f>IF(N1528="zákl. přenesená",J1528,0)</f>
        <v>0</v>
      </c>
      <c r="BH1528" s="143">
        <f>IF(N1528="sníž. přenesená",J1528,0)</f>
        <v>0</v>
      </c>
      <c r="BI1528" s="143">
        <f>IF(N1528="nulová",J1528,0)</f>
        <v>0</v>
      </c>
      <c r="BJ1528" s="17" t="s">
        <v>79</v>
      </c>
      <c r="BK1528" s="143">
        <f>ROUND(I1528*H1528,2)</f>
        <v>0</v>
      </c>
      <c r="BL1528" s="17" t="s">
        <v>265</v>
      </c>
      <c r="BM1528" s="142" t="s">
        <v>2615</v>
      </c>
    </row>
    <row r="1529" spans="2:65" s="1" customFormat="1" ht="11.25">
      <c r="B1529" s="32"/>
      <c r="D1529" s="144" t="s">
        <v>172</v>
      </c>
      <c r="F1529" s="145" t="s">
        <v>2616</v>
      </c>
      <c r="I1529" s="146"/>
      <c r="L1529" s="32"/>
      <c r="M1529" s="147"/>
      <c r="T1529" s="53"/>
      <c r="AT1529" s="17" t="s">
        <v>172</v>
      </c>
      <c r="AU1529" s="17" t="s">
        <v>81</v>
      </c>
    </row>
    <row r="1530" spans="2:65" s="1" customFormat="1" ht="78">
      <c r="B1530" s="32"/>
      <c r="D1530" s="148" t="s">
        <v>174</v>
      </c>
      <c r="F1530" s="149" t="s">
        <v>2617</v>
      </c>
      <c r="I1530" s="146"/>
      <c r="L1530" s="32"/>
      <c r="M1530" s="147"/>
      <c r="T1530" s="53"/>
      <c r="AT1530" s="17" t="s">
        <v>174</v>
      </c>
      <c r="AU1530" s="17" t="s">
        <v>81</v>
      </c>
    </row>
    <row r="1531" spans="2:65" s="12" customFormat="1" ht="11.25">
      <c r="B1531" s="150"/>
      <c r="D1531" s="148" t="s">
        <v>188</v>
      </c>
      <c r="E1531" s="151" t="s">
        <v>19</v>
      </c>
      <c r="F1531" s="152" t="s">
        <v>2009</v>
      </c>
      <c r="H1531" s="153">
        <v>1532.7</v>
      </c>
      <c r="I1531" s="154"/>
      <c r="L1531" s="150"/>
      <c r="M1531" s="155"/>
      <c r="T1531" s="156"/>
      <c r="AT1531" s="151" t="s">
        <v>188</v>
      </c>
      <c r="AU1531" s="151" t="s">
        <v>81</v>
      </c>
      <c r="AV1531" s="12" t="s">
        <v>81</v>
      </c>
      <c r="AW1531" s="12" t="s">
        <v>34</v>
      </c>
      <c r="AX1531" s="12" t="s">
        <v>79</v>
      </c>
      <c r="AY1531" s="151" t="s">
        <v>163</v>
      </c>
    </row>
    <row r="1532" spans="2:65" s="1" customFormat="1" ht="16.5" customHeight="1">
      <c r="B1532" s="32"/>
      <c r="C1532" s="164" t="s">
        <v>2618</v>
      </c>
      <c r="D1532" s="164" t="s">
        <v>271</v>
      </c>
      <c r="E1532" s="165" t="s">
        <v>2619</v>
      </c>
      <c r="F1532" s="166" t="s">
        <v>2620</v>
      </c>
      <c r="G1532" s="167" t="s">
        <v>260</v>
      </c>
      <c r="H1532" s="168">
        <v>1563.354</v>
      </c>
      <c r="I1532" s="169"/>
      <c r="J1532" s="170">
        <f>ROUND(I1532*H1532,2)</f>
        <v>0</v>
      </c>
      <c r="K1532" s="166" t="s">
        <v>192</v>
      </c>
      <c r="L1532" s="171"/>
      <c r="M1532" s="172" t="s">
        <v>19</v>
      </c>
      <c r="N1532" s="173" t="s">
        <v>43</v>
      </c>
      <c r="P1532" s="140">
        <f>O1532*H1532</f>
        <v>0</v>
      </c>
      <c r="Q1532" s="140">
        <v>9.4999999999999998E-3</v>
      </c>
      <c r="R1532" s="140">
        <f>Q1532*H1532</f>
        <v>14.851863</v>
      </c>
      <c r="S1532" s="140">
        <v>0</v>
      </c>
      <c r="T1532" s="141">
        <f>S1532*H1532</f>
        <v>0</v>
      </c>
      <c r="AR1532" s="142" t="s">
        <v>363</v>
      </c>
      <c r="AT1532" s="142" t="s">
        <v>271</v>
      </c>
      <c r="AU1532" s="142" t="s">
        <v>81</v>
      </c>
      <c r="AY1532" s="17" t="s">
        <v>163</v>
      </c>
      <c r="BE1532" s="143">
        <f>IF(N1532="základní",J1532,0)</f>
        <v>0</v>
      </c>
      <c r="BF1532" s="143">
        <f>IF(N1532="snížená",J1532,0)</f>
        <v>0</v>
      </c>
      <c r="BG1532" s="143">
        <f>IF(N1532="zákl. přenesená",J1532,0)</f>
        <v>0</v>
      </c>
      <c r="BH1532" s="143">
        <f>IF(N1532="sníž. přenesená",J1532,0)</f>
        <v>0</v>
      </c>
      <c r="BI1532" s="143">
        <f>IF(N1532="nulová",J1532,0)</f>
        <v>0</v>
      </c>
      <c r="BJ1532" s="17" t="s">
        <v>79</v>
      </c>
      <c r="BK1532" s="143">
        <f>ROUND(I1532*H1532,2)</f>
        <v>0</v>
      </c>
      <c r="BL1532" s="17" t="s">
        <v>265</v>
      </c>
      <c r="BM1532" s="142" t="s">
        <v>2621</v>
      </c>
    </row>
    <row r="1533" spans="2:65" s="12" customFormat="1" ht="11.25">
      <c r="B1533" s="150"/>
      <c r="D1533" s="148" t="s">
        <v>188</v>
      </c>
      <c r="F1533" s="152" t="s">
        <v>2014</v>
      </c>
      <c r="H1533" s="153">
        <v>1563.354</v>
      </c>
      <c r="I1533" s="154"/>
      <c r="L1533" s="150"/>
      <c r="M1533" s="155"/>
      <c r="T1533" s="156"/>
      <c r="AT1533" s="151" t="s">
        <v>188</v>
      </c>
      <c r="AU1533" s="151" t="s">
        <v>81</v>
      </c>
      <c r="AV1533" s="12" t="s">
        <v>81</v>
      </c>
      <c r="AW1533" s="12" t="s">
        <v>4</v>
      </c>
      <c r="AX1533" s="12" t="s">
        <v>79</v>
      </c>
      <c r="AY1533" s="151" t="s">
        <v>163</v>
      </c>
    </row>
    <row r="1534" spans="2:65" s="1" customFormat="1" ht="49.15" customHeight="1">
      <c r="B1534" s="32"/>
      <c r="C1534" s="131" t="s">
        <v>2622</v>
      </c>
      <c r="D1534" s="131" t="s">
        <v>165</v>
      </c>
      <c r="E1534" s="132" t="s">
        <v>2623</v>
      </c>
      <c r="F1534" s="133" t="s">
        <v>2624</v>
      </c>
      <c r="G1534" s="134" t="s">
        <v>274</v>
      </c>
      <c r="H1534" s="135">
        <v>25.34</v>
      </c>
      <c r="I1534" s="136"/>
      <c r="J1534" s="137">
        <f>ROUND(I1534*H1534,2)</f>
        <v>0</v>
      </c>
      <c r="K1534" s="133" t="s">
        <v>169</v>
      </c>
      <c r="L1534" s="32"/>
      <c r="M1534" s="138" t="s">
        <v>19</v>
      </c>
      <c r="N1534" s="139" t="s">
        <v>43</v>
      </c>
      <c r="P1534" s="140">
        <f>O1534*H1534</f>
        <v>0</v>
      </c>
      <c r="Q1534" s="140">
        <v>0</v>
      </c>
      <c r="R1534" s="140">
        <f>Q1534*H1534</f>
        <v>0</v>
      </c>
      <c r="S1534" s="140">
        <v>0</v>
      </c>
      <c r="T1534" s="141">
        <f>S1534*H1534</f>
        <v>0</v>
      </c>
      <c r="AR1534" s="142" t="s">
        <v>265</v>
      </c>
      <c r="AT1534" s="142" t="s">
        <v>165</v>
      </c>
      <c r="AU1534" s="142" t="s">
        <v>81</v>
      </c>
      <c r="AY1534" s="17" t="s">
        <v>163</v>
      </c>
      <c r="BE1534" s="143">
        <f>IF(N1534="základní",J1534,0)</f>
        <v>0</v>
      </c>
      <c r="BF1534" s="143">
        <f>IF(N1534="snížená",J1534,0)</f>
        <v>0</v>
      </c>
      <c r="BG1534" s="143">
        <f>IF(N1534="zákl. přenesená",J1534,0)</f>
        <v>0</v>
      </c>
      <c r="BH1534" s="143">
        <f>IF(N1534="sníž. přenesená",J1534,0)</f>
        <v>0</v>
      </c>
      <c r="BI1534" s="143">
        <f>IF(N1534="nulová",J1534,0)</f>
        <v>0</v>
      </c>
      <c r="BJ1534" s="17" t="s">
        <v>79</v>
      </c>
      <c r="BK1534" s="143">
        <f>ROUND(I1534*H1534,2)</f>
        <v>0</v>
      </c>
      <c r="BL1534" s="17" t="s">
        <v>265</v>
      </c>
      <c r="BM1534" s="142" t="s">
        <v>2625</v>
      </c>
    </row>
    <row r="1535" spans="2:65" s="1" customFormat="1" ht="11.25">
      <c r="B1535" s="32"/>
      <c r="D1535" s="144" t="s">
        <v>172</v>
      </c>
      <c r="F1535" s="145" t="s">
        <v>2626</v>
      </c>
      <c r="I1535" s="146"/>
      <c r="L1535" s="32"/>
      <c r="M1535" s="147"/>
      <c r="T1535" s="53"/>
      <c r="AT1535" s="17" t="s">
        <v>172</v>
      </c>
      <c r="AU1535" s="17" t="s">
        <v>81</v>
      </c>
    </row>
    <row r="1536" spans="2:65" s="1" customFormat="1" ht="126.75">
      <c r="B1536" s="32"/>
      <c r="D1536" s="148" t="s">
        <v>174</v>
      </c>
      <c r="F1536" s="149" t="s">
        <v>2627</v>
      </c>
      <c r="I1536" s="146"/>
      <c r="L1536" s="32"/>
      <c r="M1536" s="147"/>
      <c r="T1536" s="53"/>
      <c r="AT1536" s="17" t="s">
        <v>174</v>
      </c>
      <c r="AU1536" s="17" t="s">
        <v>81</v>
      </c>
    </row>
    <row r="1537" spans="2:65" s="11" customFormat="1" ht="22.9" customHeight="1">
      <c r="B1537" s="119"/>
      <c r="D1537" s="120" t="s">
        <v>71</v>
      </c>
      <c r="E1537" s="129" t="s">
        <v>2628</v>
      </c>
      <c r="F1537" s="129" t="s">
        <v>2629</v>
      </c>
      <c r="I1537" s="122"/>
      <c r="J1537" s="130">
        <f>BK1537</f>
        <v>0</v>
      </c>
      <c r="L1537" s="119"/>
      <c r="M1537" s="124"/>
      <c r="P1537" s="125">
        <f>SUM(P1538:P1543)</f>
        <v>0</v>
      </c>
      <c r="R1537" s="125">
        <f>SUM(R1538:R1543)</f>
        <v>1.0325315000000002</v>
      </c>
      <c r="T1537" s="126">
        <f>SUM(T1538:T1543)</f>
        <v>0</v>
      </c>
      <c r="AR1537" s="120" t="s">
        <v>81</v>
      </c>
      <c r="AT1537" s="127" t="s">
        <v>71</v>
      </c>
      <c r="AU1537" s="127" t="s">
        <v>79</v>
      </c>
      <c r="AY1537" s="120" t="s">
        <v>163</v>
      </c>
      <c r="BK1537" s="128">
        <f>SUM(BK1538:BK1543)</f>
        <v>0</v>
      </c>
    </row>
    <row r="1538" spans="2:65" s="1" customFormat="1" ht="33" customHeight="1">
      <c r="B1538" s="32"/>
      <c r="C1538" s="131" t="s">
        <v>2630</v>
      </c>
      <c r="D1538" s="131" t="s">
        <v>165</v>
      </c>
      <c r="E1538" s="132" t="s">
        <v>2631</v>
      </c>
      <c r="F1538" s="133" t="s">
        <v>2632</v>
      </c>
      <c r="G1538" s="134" t="s">
        <v>260</v>
      </c>
      <c r="H1538" s="135">
        <v>226.93</v>
      </c>
      <c r="I1538" s="136"/>
      <c r="J1538" s="137">
        <f>ROUND(I1538*H1538,2)</f>
        <v>0</v>
      </c>
      <c r="K1538" s="133" t="s">
        <v>169</v>
      </c>
      <c r="L1538" s="32"/>
      <c r="M1538" s="138" t="s">
        <v>19</v>
      </c>
      <c r="N1538" s="139" t="s">
        <v>43</v>
      </c>
      <c r="P1538" s="140">
        <f>O1538*H1538</f>
        <v>0</v>
      </c>
      <c r="Q1538" s="140">
        <v>4.5500000000000002E-3</v>
      </c>
      <c r="R1538" s="140">
        <f>Q1538*H1538</f>
        <v>1.0325315000000002</v>
      </c>
      <c r="S1538" s="140">
        <v>0</v>
      </c>
      <c r="T1538" s="141">
        <f>S1538*H1538</f>
        <v>0</v>
      </c>
      <c r="AR1538" s="142" t="s">
        <v>265</v>
      </c>
      <c r="AT1538" s="142" t="s">
        <v>165</v>
      </c>
      <c r="AU1538" s="142" t="s">
        <v>81</v>
      </c>
      <c r="AY1538" s="17" t="s">
        <v>163</v>
      </c>
      <c r="BE1538" s="143">
        <f>IF(N1538="základní",J1538,0)</f>
        <v>0</v>
      </c>
      <c r="BF1538" s="143">
        <f>IF(N1538="snížená",J1538,0)</f>
        <v>0</v>
      </c>
      <c r="BG1538" s="143">
        <f>IF(N1538="zákl. přenesená",J1538,0)</f>
        <v>0</v>
      </c>
      <c r="BH1538" s="143">
        <f>IF(N1538="sníž. přenesená",J1538,0)</f>
        <v>0</v>
      </c>
      <c r="BI1538" s="143">
        <f>IF(N1538="nulová",J1538,0)</f>
        <v>0</v>
      </c>
      <c r="BJ1538" s="17" t="s">
        <v>79</v>
      </c>
      <c r="BK1538" s="143">
        <f>ROUND(I1538*H1538,2)</f>
        <v>0</v>
      </c>
      <c r="BL1538" s="17" t="s">
        <v>265</v>
      </c>
      <c r="BM1538" s="142" t="s">
        <v>2633</v>
      </c>
    </row>
    <row r="1539" spans="2:65" s="1" customFormat="1" ht="11.25">
      <c r="B1539" s="32"/>
      <c r="D1539" s="144" t="s">
        <v>172</v>
      </c>
      <c r="F1539" s="145" t="s">
        <v>2634</v>
      </c>
      <c r="I1539" s="146"/>
      <c r="L1539" s="32"/>
      <c r="M1539" s="147"/>
      <c r="T1539" s="53"/>
      <c r="AT1539" s="17" t="s">
        <v>172</v>
      </c>
      <c r="AU1539" s="17" t="s">
        <v>81</v>
      </c>
    </row>
    <row r="1540" spans="2:65" s="1" customFormat="1" ht="78">
      <c r="B1540" s="32"/>
      <c r="D1540" s="148" t="s">
        <v>174</v>
      </c>
      <c r="F1540" s="149" t="s">
        <v>2635</v>
      </c>
      <c r="I1540" s="146"/>
      <c r="L1540" s="32"/>
      <c r="M1540" s="147"/>
      <c r="T1540" s="53"/>
      <c r="AT1540" s="17" t="s">
        <v>174</v>
      </c>
      <c r="AU1540" s="17" t="s">
        <v>81</v>
      </c>
    </row>
    <row r="1541" spans="2:65" s="1" customFormat="1" ht="49.15" customHeight="1">
      <c r="B1541" s="32"/>
      <c r="C1541" s="131" t="s">
        <v>2636</v>
      </c>
      <c r="D1541" s="131" t="s">
        <v>165</v>
      </c>
      <c r="E1541" s="132" t="s">
        <v>2637</v>
      </c>
      <c r="F1541" s="133" t="s">
        <v>2638</v>
      </c>
      <c r="G1541" s="134" t="s">
        <v>274</v>
      </c>
      <c r="H1541" s="135">
        <v>1.0329999999999999</v>
      </c>
      <c r="I1541" s="136"/>
      <c r="J1541" s="137">
        <f>ROUND(I1541*H1541,2)</f>
        <v>0</v>
      </c>
      <c r="K1541" s="133" t="s">
        <v>169</v>
      </c>
      <c r="L1541" s="32"/>
      <c r="M1541" s="138" t="s">
        <v>19</v>
      </c>
      <c r="N1541" s="139" t="s">
        <v>43</v>
      </c>
      <c r="P1541" s="140">
        <f>O1541*H1541</f>
        <v>0</v>
      </c>
      <c r="Q1541" s="140">
        <v>0</v>
      </c>
      <c r="R1541" s="140">
        <f>Q1541*H1541</f>
        <v>0</v>
      </c>
      <c r="S1541" s="140">
        <v>0</v>
      </c>
      <c r="T1541" s="141">
        <f>S1541*H1541</f>
        <v>0</v>
      </c>
      <c r="AR1541" s="142" t="s">
        <v>265</v>
      </c>
      <c r="AT1541" s="142" t="s">
        <v>165</v>
      </c>
      <c r="AU1541" s="142" t="s">
        <v>81</v>
      </c>
      <c r="AY1541" s="17" t="s">
        <v>163</v>
      </c>
      <c r="BE1541" s="143">
        <f>IF(N1541="základní",J1541,0)</f>
        <v>0</v>
      </c>
      <c r="BF1541" s="143">
        <f>IF(N1541="snížená",J1541,0)</f>
        <v>0</v>
      </c>
      <c r="BG1541" s="143">
        <f>IF(N1541="zákl. přenesená",J1541,0)</f>
        <v>0</v>
      </c>
      <c r="BH1541" s="143">
        <f>IF(N1541="sníž. přenesená",J1541,0)</f>
        <v>0</v>
      </c>
      <c r="BI1541" s="143">
        <f>IF(N1541="nulová",J1541,0)</f>
        <v>0</v>
      </c>
      <c r="BJ1541" s="17" t="s">
        <v>79</v>
      </c>
      <c r="BK1541" s="143">
        <f>ROUND(I1541*H1541,2)</f>
        <v>0</v>
      </c>
      <c r="BL1541" s="17" t="s">
        <v>265</v>
      </c>
      <c r="BM1541" s="142" t="s">
        <v>2639</v>
      </c>
    </row>
    <row r="1542" spans="2:65" s="1" customFormat="1" ht="11.25">
      <c r="B1542" s="32"/>
      <c r="D1542" s="144" t="s">
        <v>172</v>
      </c>
      <c r="F1542" s="145" t="s">
        <v>2640</v>
      </c>
      <c r="I1542" s="146"/>
      <c r="L1542" s="32"/>
      <c r="M1542" s="147"/>
      <c r="T1542" s="53"/>
      <c r="AT1542" s="17" t="s">
        <v>172</v>
      </c>
      <c r="AU1542" s="17" t="s">
        <v>81</v>
      </c>
    </row>
    <row r="1543" spans="2:65" s="1" customFormat="1" ht="126.75">
      <c r="B1543" s="32"/>
      <c r="D1543" s="148" t="s">
        <v>174</v>
      </c>
      <c r="F1543" s="149" t="s">
        <v>2641</v>
      </c>
      <c r="I1543" s="146"/>
      <c r="L1543" s="32"/>
      <c r="M1543" s="147"/>
      <c r="T1543" s="53"/>
      <c r="AT1543" s="17" t="s">
        <v>174</v>
      </c>
      <c r="AU1543" s="17" t="s">
        <v>81</v>
      </c>
    </row>
    <row r="1544" spans="2:65" s="11" customFormat="1" ht="22.9" customHeight="1">
      <c r="B1544" s="119"/>
      <c r="D1544" s="120" t="s">
        <v>71</v>
      </c>
      <c r="E1544" s="129" t="s">
        <v>2642</v>
      </c>
      <c r="F1544" s="129" t="s">
        <v>2643</v>
      </c>
      <c r="I1544" s="122"/>
      <c r="J1544" s="130">
        <f>BK1544</f>
        <v>0</v>
      </c>
      <c r="L1544" s="119"/>
      <c r="M1544" s="124"/>
      <c r="P1544" s="125">
        <f>SUM(P1545:P1575)</f>
        <v>0</v>
      </c>
      <c r="R1544" s="125">
        <f>SUM(R1545:R1575)</f>
        <v>13.416255899999999</v>
      </c>
      <c r="T1544" s="126">
        <f>SUM(T1545:T1575)</f>
        <v>0</v>
      </c>
      <c r="AR1544" s="120" t="s">
        <v>81</v>
      </c>
      <c r="AT1544" s="127" t="s">
        <v>71</v>
      </c>
      <c r="AU1544" s="127" t="s">
        <v>79</v>
      </c>
      <c r="AY1544" s="120" t="s">
        <v>163</v>
      </c>
      <c r="BK1544" s="128">
        <f>SUM(BK1545:BK1575)</f>
        <v>0</v>
      </c>
    </row>
    <row r="1545" spans="2:65" s="1" customFormat="1" ht="24.2" customHeight="1">
      <c r="B1545" s="32"/>
      <c r="C1545" s="131" t="s">
        <v>2644</v>
      </c>
      <c r="D1545" s="131" t="s">
        <v>165</v>
      </c>
      <c r="E1545" s="132" t="s">
        <v>2645</v>
      </c>
      <c r="F1545" s="133" t="s">
        <v>2646</v>
      </c>
      <c r="G1545" s="134" t="s">
        <v>254</v>
      </c>
      <c r="H1545" s="135">
        <v>82</v>
      </c>
      <c r="I1545" s="136"/>
      <c r="J1545" s="137">
        <f>ROUND(I1545*H1545,2)</f>
        <v>0</v>
      </c>
      <c r="K1545" s="133" t="s">
        <v>192</v>
      </c>
      <c r="L1545" s="32"/>
      <c r="M1545" s="138" t="s">
        <v>19</v>
      </c>
      <c r="N1545" s="139" t="s">
        <v>43</v>
      </c>
      <c r="P1545" s="140">
        <f>O1545*H1545</f>
        <v>0</v>
      </c>
      <c r="Q1545" s="140">
        <v>0</v>
      </c>
      <c r="R1545" s="140">
        <f>Q1545*H1545</f>
        <v>0</v>
      </c>
      <c r="S1545" s="140">
        <v>0</v>
      </c>
      <c r="T1545" s="141">
        <f>S1545*H1545</f>
        <v>0</v>
      </c>
      <c r="AR1545" s="142" t="s">
        <v>265</v>
      </c>
      <c r="AT1545" s="142" t="s">
        <v>165</v>
      </c>
      <c r="AU1545" s="142" t="s">
        <v>81</v>
      </c>
      <c r="AY1545" s="17" t="s">
        <v>163</v>
      </c>
      <c r="BE1545" s="143">
        <f>IF(N1545="základní",J1545,0)</f>
        <v>0</v>
      </c>
      <c r="BF1545" s="143">
        <f>IF(N1545="snížená",J1545,0)</f>
        <v>0</v>
      </c>
      <c r="BG1545" s="143">
        <f>IF(N1545="zákl. přenesená",J1545,0)</f>
        <v>0</v>
      </c>
      <c r="BH1545" s="143">
        <f>IF(N1545="sníž. přenesená",J1545,0)</f>
        <v>0</v>
      </c>
      <c r="BI1545" s="143">
        <f>IF(N1545="nulová",J1545,0)</f>
        <v>0</v>
      </c>
      <c r="BJ1545" s="17" t="s">
        <v>79</v>
      </c>
      <c r="BK1545" s="143">
        <f>ROUND(I1545*H1545,2)</f>
        <v>0</v>
      </c>
      <c r="BL1545" s="17" t="s">
        <v>265</v>
      </c>
      <c r="BM1545" s="142" t="s">
        <v>2647</v>
      </c>
    </row>
    <row r="1546" spans="2:65" s="1" customFormat="1" ht="29.25">
      <c r="B1546" s="32"/>
      <c r="D1546" s="148" t="s">
        <v>276</v>
      </c>
      <c r="F1546" s="149" t="s">
        <v>2648</v>
      </c>
      <c r="I1546" s="146"/>
      <c r="L1546" s="32"/>
      <c r="M1546" s="147"/>
      <c r="T1546" s="53"/>
      <c r="AT1546" s="17" t="s">
        <v>276</v>
      </c>
      <c r="AU1546" s="17" t="s">
        <v>81</v>
      </c>
    </row>
    <row r="1547" spans="2:65" s="12" customFormat="1" ht="11.25">
      <c r="B1547" s="150"/>
      <c r="D1547" s="148" t="s">
        <v>188</v>
      </c>
      <c r="E1547" s="151" t="s">
        <v>19</v>
      </c>
      <c r="F1547" s="152" t="s">
        <v>2649</v>
      </c>
      <c r="H1547" s="153">
        <v>82</v>
      </c>
      <c r="I1547" s="154"/>
      <c r="L1547" s="150"/>
      <c r="M1547" s="155"/>
      <c r="T1547" s="156"/>
      <c r="AT1547" s="151" t="s">
        <v>188</v>
      </c>
      <c r="AU1547" s="151" t="s">
        <v>81</v>
      </c>
      <c r="AV1547" s="12" t="s">
        <v>81</v>
      </c>
      <c r="AW1547" s="12" t="s">
        <v>34</v>
      </c>
      <c r="AX1547" s="12" t="s">
        <v>79</v>
      </c>
      <c r="AY1547" s="151" t="s">
        <v>163</v>
      </c>
    </row>
    <row r="1548" spans="2:65" s="1" customFormat="1" ht="24.2" customHeight="1">
      <c r="B1548" s="32"/>
      <c r="C1548" s="131" t="s">
        <v>2650</v>
      </c>
      <c r="D1548" s="131" t="s">
        <v>165</v>
      </c>
      <c r="E1548" s="132" t="s">
        <v>2651</v>
      </c>
      <c r="F1548" s="133" t="s">
        <v>2652</v>
      </c>
      <c r="G1548" s="134" t="s">
        <v>260</v>
      </c>
      <c r="H1548" s="135">
        <v>818.43</v>
      </c>
      <c r="I1548" s="136"/>
      <c r="J1548" s="137">
        <f>ROUND(I1548*H1548,2)</f>
        <v>0</v>
      </c>
      <c r="K1548" s="133" t="s">
        <v>169</v>
      </c>
      <c r="L1548" s="32"/>
      <c r="M1548" s="138" t="s">
        <v>19</v>
      </c>
      <c r="N1548" s="139" t="s">
        <v>43</v>
      </c>
      <c r="P1548" s="140">
        <f>O1548*H1548</f>
        <v>0</v>
      </c>
      <c r="Q1548" s="140">
        <v>2.9999999999999997E-4</v>
      </c>
      <c r="R1548" s="140">
        <f>Q1548*H1548</f>
        <v>0.24552899999999997</v>
      </c>
      <c r="S1548" s="140">
        <v>0</v>
      </c>
      <c r="T1548" s="141">
        <f>S1548*H1548</f>
        <v>0</v>
      </c>
      <c r="AR1548" s="142" t="s">
        <v>265</v>
      </c>
      <c r="AT1548" s="142" t="s">
        <v>165</v>
      </c>
      <c r="AU1548" s="142" t="s">
        <v>81</v>
      </c>
      <c r="AY1548" s="17" t="s">
        <v>163</v>
      </c>
      <c r="BE1548" s="143">
        <f>IF(N1548="základní",J1548,0)</f>
        <v>0</v>
      </c>
      <c r="BF1548" s="143">
        <f>IF(N1548="snížená",J1548,0)</f>
        <v>0</v>
      </c>
      <c r="BG1548" s="143">
        <f>IF(N1548="zákl. přenesená",J1548,0)</f>
        <v>0</v>
      </c>
      <c r="BH1548" s="143">
        <f>IF(N1548="sníž. přenesená",J1548,0)</f>
        <v>0</v>
      </c>
      <c r="BI1548" s="143">
        <f>IF(N1548="nulová",J1548,0)</f>
        <v>0</v>
      </c>
      <c r="BJ1548" s="17" t="s">
        <v>79</v>
      </c>
      <c r="BK1548" s="143">
        <f>ROUND(I1548*H1548,2)</f>
        <v>0</v>
      </c>
      <c r="BL1548" s="17" t="s">
        <v>265</v>
      </c>
      <c r="BM1548" s="142" t="s">
        <v>2653</v>
      </c>
    </row>
    <row r="1549" spans="2:65" s="1" customFormat="1" ht="11.25">
      <c r="B1549" s="32"/>
      <c r="D1549" s="144" t="s">
        <v>172</v>
      </c>
      <c r="F1549" s="145" t="s">
        <v>2654</v>
      </c>
      <c r="I1549" s="146"/>
      <c r="L1549" s="32"/>
      <c r="M1549" s="147"/>
      <c r="T1549" s="53"/>
      <c r="AT1549" s="17" t="s">
        <v>172</v>
      </c>
      <c r="AU1549" s="17" t="s">
        <v>81</v>
      </c>
    </row>
    <row r="1550" spans="2:65" s="1" customFormat="1" ht="58.5">
      <c r="B1550" s="32"/>
      <c r="D1550" s="148" t="s">
        <v>174</v>
      </c>
      <c r="F1550" s="149" t="s">
        <v>2655</v>
      </c>
      <c r="I1550" s="146"/>
      <c r="L1550" s="32"/>
      <c r="M1550" s="147"/>
      <c r="T1550" s="53"/>
      <c r="AT1550" s="17" t="s">
        <v>174</v>
      </c>
      <c r="AU1550" s="17" t="s">
        <v>81</v>
      </c>
    </row>
    <row r="1551" spans="2:65" s="12" customFormat="1" ht="22.5">
      <c r="B1551" s="150"/>
      <c r="D1551" s="148" t="s">
        <v>188</v>
      </c>
      <c r="E1551" s="151" t="s">
        <v>19</v>
      </c>
      <c r="F1551" s="152" t="s">
        <v>2656</v>
      </c>
      <c r="H1551" s="153">
        <v>480.62</v>
      </c>
      <c r="I1551" s="154"/>
      <c r="L1551" s="150"/>
      <c r="M1551" s="155"/>
      <c r="T1551" s="156"/>
      <c r="AT1551" s="151" t="s">
        <v>188</v>
      </c>
      <c r="AU1551" s="151" t="s">
        <v>81</v>
      </c>
      <c r="AV1551" s="12" t="s">
        <v>81</v>
      </c>
      <c r="AW1551" s="12" t="s">
        <v>34</v>
      </c>
      <c r="AX1551" s="12" t="s">
        <v>72</v>
      </c>
      <c r="AY1551" s="151" t="s">
        <v>163</v>
      </c>
    </row>
    <row r="1552" spans="2:65" s="12" customFormat="1" ht="22.5">
      <c r="B1552" s="150"/>
      <c r="D1552" s="148" t="s">
        <v>188</v>
      </c>
      <c r="E1552" s="151" t="s">
        <v>19</v>
      </c>
      <c r="F1552" s="152" t="s">
        <v>2657</v>
      </c>
      <c r="H1552" s="153">
        <v>288.70999999999998</v>
      </c>
      <c r="I1552" s="154"/>
      <c r="L1552" s="150"/>
      <c r="M1552" s="155"/>
      <c r="T1552" s="156"/>
      <c r="AT1552" s="151" t="s">
        <v>188</v>
      </c>
      <c r="AU1552" s="151" t="s">
        <v>81</v>
      </c>
      <c r="AV1552" s="12" t="s">
        <v>81</v>
      </c>
      <c r="AW1552" s="12" t="s">
        <v>34</v>
      </c>
      <c r="AX1552" s="12" t="s">
        <v>72</v>
      </c>
      <c r="AY1552" s="151" t="s">
        <v>163</v>
      </c>
    </row>
    <row r="1553" spans="2:65" s="12" customFormat="1" ht="11.25">
      <c r="B1553" s="150"/>
      <c r="D1553" s="148" t="s">
        <v>188</v>
      </c>
      <c r="E1553" s="151" t="s">
        <v>19</v>
      </c>
      <c r="F1553" s="152" t="s">
        <v>2658</v>
      </c>
      <c r="H1553" s="153">
        <v>49.1</v>
      </c>
      <c r="I1553" s="154"/>
      <c r="L1553" s="150"/>
      <c r="M1553" s="155"/>
      <c r="T1553" s="156"/>
      <c r="AT1553" s="151" t="s">
        <v>188</v>
      </c>
      <c r="AU1553" s="151" t="s">
        <v>81</v>
      </c>
      <c r="AV1553" s="12" t="s">
        <v>81</v>
      </c>
      <c r="AW1553" s="12" t="s">
        <v>34</v>
      </c>
      <c r="AX1553" s="12" t="s">
        <v>72</v>
      </c>
      <c r="AY1553" s="151" t="s">
        <v>163</v>
      </c>
    </row>
    <row r="1554" spans="2:65" s="13" customFormat="1" ht="11.25">
      <c r="B1554" s="157"/>
      <c r="D1554" s="148" t="s">
        <v>188</v>
      </c>
      <c r="E1554" s="158" t="s">
        <v>19</v>
      </c>
      <c r="F1554" s="159" t="s">
        <v>244</v>
      </c>
      <c r="H1554" s="160">
        <v>818.43</v>
      </c>
      <c r="I1554" s="161"/>
      <c r="L1554" s="157"/>
      <c r="M1554" s="162"/>
      <c r="T1554" s="163"/>
      <c r="AT1554" s="158" t="s">
        <v>188</v>
      </c>
      <c r="AU1554" s="158" t="s">
        <v>81</v>
      </c>
      <c r="AV1554" s="13" t="s">
        <v>170</v>
      </c>
      <c r="AW1554" s="13" t="s">
        <v>34</v>
      </c>
      <c r="AX1554" s="13" t="s">
        <v>79</v>
      </c>
      <c r="AY1554" s="158" t="s">
        <v>163</v>
      </c>
    </row>
    <row r="1555" spans="2:65" s="1" customFormat="1" ht="24.2" customHeight="1">
      <c r="B1555" s="32"/>
      <c r="C1555" s="131" t="s">
        <v>2659</v>
      </c>
      <c r="D1555" s="131" t="s">
        <v>165</v>
      </c>
      <c r="E1555" s="132" t="s">
        <v>2660</v>
      </c>
      <c r="F1555" s="133" t="s">
        <v>2661</v>
      </c>
      <c r="G1555" s="134" t="s">
        <v>260</v>
      </c>
      <c r="H1555" s="135">
        <v>126.94</v>
      </c>
      <c r="I1555" s="136"/>
      <c r="J1555" s="137">
        <f>ROUND(I1555*H1555,2)</f>
        <v>0</v>
      </c>
      <c r="K1555" s="133" t="s">
        <v>169</v>
      </c>
      <c r="L1555" s="32"/>
      <c r="M1555" s="138" t="s">
        <v>19</v>
      </c>
      <c r="N1555" s="139" t="s">
        <v>43</v>
      </c>
      <c r="P1555" s="140">
        <f>O1555*H1555</f>
        <v>0</v>
      </c>
      <c r="Q1555" s="140">
        <v>1.5E-3</v>
      </c>
      <c r="R1555" s="140">
        <f>Q1555*H1555</f>
        <v>0.19041</v>
      </c>
      <c r="S1555" s="140">
        <v>0</v>
      </c>
      <c r="T1555" s="141">
        <f>S1555*H1555</f>
        <v>0</v>
      </c>
      <c r="AR1555" s="142" t="s">
        <v>265</v>
      </c>
      <c r="AT1555" s="142" t="s">
        <v>165</v>
      </c>
      <c r="AU1555" s="142" t="s">
        <v>81</v>
      </c>
      <c r="AY1555" s="17" t="s">
        <v>163</v>
      </c>
      <c r="BE1555" s="143">
        <f>IF(N1555="základní",J1555,0)</f>
        <v>0</v>
      </c>
      <c r="BF1555" s="143">
        <f>IF(N1555="snížená",J1555,0)</f>
        <v>0</v>
      </c>
      <c r="BG1555" s="143">
        <f>IF(N1555="zákl. přenesená",J1555,0)</f>
        <v>0</v>
      </c>
      <c r="BH1555" s="143">
        <f>IF(N1555="sníž. přenesená",J1555,0)</f>
        <v>0</v>
      </c>
      <c r="BI1555" s="143">
        <f>IF(N1555="nulová",J1555,0)</f>
        <v>0</v>
      </c>
      <c r="BJ1555" s="17" t="s">
        <v>79</v>
      </c>
      <c r="BK1555" s="143">
        <f>ROUND(I1555*H1555,2)</f>
        <v>0</v>
      </c>
      <c r="BL1555" s="17" t="s">
        <v>265</v>
      </c>
      <c r="BM1555" s="142" t="s">
        <v>2662</v>
      </c>
    </row>
    <row r="1556" spans="2:65" s="1" customFormat="1" ht="11.25">
      <c r="B1556" s="32"/>
      <c r="D1556" s="144" t="s">
        <v>172</v>
      </c>
      <c r="F1556" s="145" t="s">
        <v>2663</v>
      </c>
      <c r="I1556" s="146"/>
      <c r="L1556" s="32"/>
      <c r="M1556" s="147"/>
      <c r="T1556" s="53"/>
      <c r="AT1556" s="17" t="s">
        <v>172</v>
      </c>
      <c r="AU1556" s="17" t="s">
        <v>81</v>
      </c>
    </row>
    <row r="1557" spans="2:65" s="1" customFormat="1" ht="87.75">
      <c r="B1557" s="32"/>
      <c r="D1557" s="148" t="s">
        <v>174</v>
      </c>
      <c r="F1557" s="149" t="s">
        <v>2664</v>
      </c>
      <c r="I1557" s="146"/>
      <c r="L1557" s="32"/>
      <c r="M1557" s="147"/>
      <c r="T1557" s="53"/>
      <c r="AT1557" s="17" t="s">
        <v>174</v>
      </c>
      <c r="AU1557" s="17" t="s">
        <v>81</v>
      </c>
    </row>
    <row r="1558" spans="2:65" s="12" customFormat="1" ht="11.25">
      <c r="B1558" s="150"/>
      <c r="D1558" s="148" t="s">
        <v>188</v>
      </c>
      <c r="E1558" s="151" t="s">
        <v>19</v>
      </c>
      <c r="F1558" s="152" t="s">
        <v>2665</v>
      </c>
      <c r="H1558" s="153">
        <v>126.94</v>
      </c>
      <c r="I1558" s="154"/>
      <c r="L1558" s="150"/>
      <c r="M1558" s="155"/>
      <c r="T1558" s="156"/>
      <c r="AT1558" s="151" t="s">
        <v>188</v>
      </c>
      <c r="AU1558" s="151" t="s">
        <v>81</v>
      </c>
      <c r="AV1558" s="12" t="s">
        <v>81</v>
      </c>
      <c r="AW1558" s="12" t="s">
        <v>34</v>
      </c>
      <c r="AX1558" s="12" t="s">
        <v>79</v>
      </c>
      <c r="AY1558" s="151" t="s">
        <v>163</v>
      </c>
    </row>
    <row r="1559" spans="2:65" s="1" customFormat="1" ht="44.25" customHeight="1">
      <c r="B1559" s="32"/>
      <c r="C1559" s="131" t="s">
        <v>2666</v>
      </c>
      <c r="D1559" s="131" t="s">
        <v>165</v>
      </c>
      <c r="E1559" s="132" t="s">
        <v>2667</v>
      </c>
      <c r="F1559" s="133" t="s">
        <v>2668</v>
      </c>
      <c r="G1559" s="134" t="s">
        <v>260</v>
      </c>
      <c r="H1559" s="135">
        <v>818.43</v>
      </c>
      <c r="I1559" s="136"/>
      <c r="J1559" s="137">
        <f>ROUND(I1559*H1559,2)</f>
        <v>0</v>
      </c>
      <c r="K1559" s="133" t="s">
        <v>169</v>
      </c>
      <c r="L1559" s="32"/>
      <c r="M1559" s="138" t="s">
        <v>19</v>
      </c>
      <c r="N1559" s="139" t="s">
        <v>43</v>
      </c>
      <c r="P1559" s="140">
        <f>O1559*H1559</f>
        <v>0</v>
      </c>
      <c r="Q1559" s="140">
        <v>5.0499999999999998E-3</v>
      </c>
      <c r="R1559" s="140">
        <f>Q1559*H1559</f>
        <v>4.1330714999999998</v>
      </c>
      <c r="S1559" s="140">
        <v>0</v>
      </c>
      <c r="T1559" s="141">
        <f>S1559*H1559</f>
        <v>0</v>
      </c>
      <c r="AR1559" s="142" t="s">
        <v>265</v>
      </c>
      <c r="AT1559" s="142" t="s">
        <v>165</v>
      </c>
      <c r="AU1559" s="142" t="s">
        <v>81</v>
      </c>
      <c r="AY1559" s="17" t="s">
        <v>163</v>
      </c>
      <c r="BE1559" s="143">
        <f>IF(N1559="základní",J1559,0)</f>
        <v>0</v>
      </c>
      <c r="BF1559" s="143">
        <f>IF(N1559="snížená",J1559,0)</f>
        <v>0</v>
      </c>
      <c r="BG1559" s="143">
        <f>IF(N1559="zákl. přenesená",J1559,0)</f>
        <v>0</v>
      </c>
      <c r="BH1559" s="143">
        <f>IF(N1559="sníž. přenesená",J1559,0)</f>
        <v>0</v>
      </c>
      <c r="BI1559" s="143">
        <f>IF(N1559="nulová",J1559,0)</f>
        <v>0</v>
      </c>
      <c r="BJ1559" s="17" t="s">
        <v>79</v>
      </c>
      <c r="BK1559" s="143">
        <f>ROUND(I1559*H1559,2)</f>
        <v>0</v>
      </c>
      <c r="BL1559" s="17" t="s">
        <v>265</v>
      </c>
      <c r="BM1559" s="142" t="s">
        <v>2669</v>
      </c>
    </row>
    <row r="1560" spans="2:65" s="1" customFormat="1" ht="11.25">
      <c r="B1560" s="32"/>
      <c r="D1560" s="144" t="s">
        <v>172</v>
      </c>
      <c r="F1560" s="145" t="s">
        <v>2670</v>
      </c>
      <c r="I1560" s="146"/>
      <c r="L1560" s="32"/>
      <c r="M1560" s="147"/>
      <c r="T1560" s="53"/>
      <c r="AT1560" s="17" t="s">
        <v>172</v>
      </c>
      <c r="AU1560" s="17" t="s">
        <v>81</v>
      </c>
    </row>
    <row r="1561" spans="2:65" s="1" customFormat="1" ht="29.25">
      <c r="B1561" s="32"/>
      <c r="D1561" s="148" t="s">
        <v>174</v>
      </c>
      <c r="F1561" s="149" t="s">
        <v>2671</v>
      </c>
      <c r="I1561" s="146"/>
      <c r="L1561" s="32"/>
      <c r="M1561" s="147"/>
      <c r="T1561" s="53"/>
      <c r="AT1561" s="17" t="s">
        <v>174</v>
      </c>
      <c r="AU1561" s="17" t="s">
        <v>81</v>
      </c>
    </row>
    <row r="1562" spans="2:65" s="12" customFormat="1" ht="22.5">
      <c r="B1562" s="150"/>
      <c r="D1562" s="148" t="s">
        <v>188</v>
      </c>
      <c r="E1562" s="151" t="s">
        <v>19</v>
      </c>
      <c r="F1562" s="152" t="s">
        <v>2656</v>
      </c>
      <c r="H1562" s="153">
        <v>480.62</v>
      </c>
      <c r="I1562" s="154"/>
      <c r="L1562" s="150"/>
      <c r="M1562" s="155"/>
      <c r="T1562" s="156"/>
      <c r="AT1562" s="151" t="s">
        <v>188</v>
      </c>
      <c r="AU1562" s="151" t="s">
        <v>81</v>
      </c>
      <c r="AV1562" s="12" t="s">
        <v>81</v>
      </c>
      <c r="AW1562" s="12" t="s">
        <v>34</v>
      </c>
      <c r="AX1562" s="12" t="s">
        <v>72</v>
      </c>
      <c r="AY1562" s="151" t="s">
        <v>163</v>
      </c>
    </row>
    <row r="1563" spans="2:65" s="12" customFormat="1" ht="22.5">
      <c r="B1563" s="150"/>
      <c r="D1563" s="148" t="s">
        <v>188</v>
      </c>
      <c r="E1563" s="151" t="s">
        <v>19</v>
      </c>
      <c r="F1563" s="152" t="s">
        <v>2657</v>
      </c>
      <c r="H1563" s="153">
        <v>288.70999999999998</v>
      </c>
      <c r="I1563" s="154"/>
      <c r="L1563" s="150"/>
      <c r="M1563" s="155"/>
      <c r="T1563" s="156"/>
      <c r="AT1563" s="151" t="s">
        <v>188</v>
      </c>
      <c r="AU1563" s="151" t="s">
        <v>81</v>
      </c>
      <c r="AV1563" s="12" t="s">
        <v>81</v>
      </c>
      <c r="AW1563" s="12" t="s">
        <v>34</v>
      </c>
      <c r="AX1563" s="12" t="s">
        <v>72</v>
      </c>
      <c r="AY1563" s="151" t="s">
        <v>163</v>
      </c>
    </row>
    <row r="1564" spans="2:65" s="12" customFormat="1" ht="11.25">
      <c r="B1564" s="150"/>
      <c r="D1564" s="148" t="s">
        <v>188</v>
      </c>
      <c r="E1564" s="151" t="s">
        <v>19</v>
      </c>
      <c r="F1564" s="152" t="s">
        <v>2658</v>
      </c>
      <c r="H1564" s="153">
        <v>49.1</v>
      </c>
      <c r="I1564" s="154"/>
      <c r="L1564" s="150"/>
      <c r="M1564" s="155"/>
      <c r="T1564" s="156"/>
      <c r="AT1564" s="151" t="s">
        <v>188</v>
      </c>
      <c r="AU1564" s="151" t="s">
        <v>81</v>
      </c>
      <c r="AV1564" s="12" t="s">
        <v>81</v>
      </c>
      <c r="AW1564" s="12" t="s">
        <v>34</v>
      </c>
      <c r="AX1564" s="12" t="s">
        <v>72</v>
      </c>
      <c r="AY1564" s="151" t="s">
        <v>163</v>
      </c>
    </row>
    <row r="1565" spans="2:65" s="13" customFormat="1" ht="11.25">
      <c r="B1565" s="157"/>
      <c r="D1565" s="148" t="s">
        <v>188</v>
      </c>
      <c r="E1565" s="158" t="s">
        <v>19</v>
      </c>
      <c r="F1565" s="159" t="s">
        <v>244</v>
      </c>
      <c r="H1565" s="160">
        <v>818.43</v>
      </c>
      <c r="I1565" s="161"/>
      <c r="L1565" s="157"/>
      <c r="M1565" s="162"/>
      <c r="T1565" s="163"/>
      <c r="AT1565" s="158" t="s">
        <v>188</v>
      </c>
      <c r="AU1565" s="158" t="s">
        <v>81</v>
      </c>
      <c r="AV1565" s="13" t="s">
        <v>170</v>
      </c>
      <c r="AW1565" s="13" t="s">
        <v>34</v>
      </c>
      <c r="AX1565" s="13" t="s">
        <v>79</v>
      </c>
      <c r="AY1565" s="158" t="s">
        <v>163</v>
      </c>
    </row>
    <row r="1566" spans="2:65" s="1" customFormat="1" ht="24.2" customHeight="1">
      <c r="B1566" s="32"/>
      <c r="C1566" s="164" t="s">
        <v>2672</v>
      </c>
      <c r="D1566" s="164" t="s">
        <v>271</v>
      </c>
      <c r="E1566" s="165" t="s">
        <v>2673</v>
      </c>
      <c r="F1566" s="166" t="s">
        <v>2674</v>
      </c>
      <c r="G1566" s="167" t="s">
        <v>260</v>
      </c>
      <c r="H1566" s="168">
        <v>900.27300000000002</v>
      </c>
      <c r="I1566" s="169"/>
      <c r="J1566" s="170">
        <f>ROUND(I1566*H1566,2)</f>
        <v>0</v>
      </c>
      <c r="K1566" s="166" t="s">
        <v>192</v>
      </c>
      <c r="L1566" s="171"/>
      <c r="M1566" s="172" t="s">
        <v>19</v>
      </c>
      <c r="N1566" s="173" t="s">
        <v>43</v>
      </c>
      <c r="P1566" s="140">
        <f>O1566*H1566</f>
        <v>0</v>
      </c>
      <c r="Q1566" s="140">
        <v>9.7999999999999997E-3</v>
      </c>
      <c r="R1566" s="140">
        <f>Q1566*H1566</f>
        <v>8.8226753999999996</v>
      </c>
      <c r="S1566" s="140">
        <v>0</v>
      </c>
      <c r="T1566" s="141">
        <f>S1566*H1566</f>
        <v>0</v>
      </c>
      <c r="AR1566" s="142" t="s">
        <v>363</v>
      </c>
      <c r="AT1566" s="142" t="s">
        <v>271</v>
      </c>
      <c r="AU1566" s="142" t="s">
        <v>81</v>
      </c>
      <c r="AY1566" s="17" t="s">
        <v>163</v>
      </c>
      <c r="BE1566" s="143">
        <f>IF(N1566="základní",J1566,0)</f>
        <v>0</v>
      </c>
      <c r="BF1566" s="143">
        <f>IF(N1566="snížená",J1566,0)</f>
        <v>0</v>
      </c>
      <c r="BG1566" s="143">
        <f>IF(N1566="zákl. přenesená",J1566,0)</f>
        <v>0</v>
      </c>
      <c r="BH1566" s="143">
        <f>IF(N1566="sníž. přenesená",J1566,0)</f>
        <v>0</v>
      </c>
      <c r="BI1566" s="143">
        <f>IF(N1566="nulová",J1566,0)</f>
        <v>0</v>
      </c>
      <c r="BJ1566" s="17" t="s">
        <v>79</v>
      </c>
      <c r="BK1566" s="143">
        <f>ROUND(I1566*H1566,2)</f>
        <v>0</v>
      </c>
      <c r="BL1566" s="17" t="s">
        <v>265</v>
      </c>
      <c r="BM1566" s="142" t="s">
        <v>2675</v>
      </c>
    </row>
    <row r="1567" spans="2:65" s="1" customFormat="1" ht="29.25">
      <c r="B1567" s="32"/>
      <c r="D1567" s="148" t="s">
        <v>276</v>
      </c>
      <c r="F1567" s="149" t="s">
        <v>2676</v>
      </c>
      <c r="I1567" s="146"/>
      <c r="L1567" s="32"/>
      <c r="M1567" s="147"/>
      <c r="T1567" s="53"/>
      <c r="AT1567" s="17" t="s">
        <v>276</v>
      </c>
      <c r="AU1567" s="17" t="s">
        <v>81</v>
      </c>
    </row>
    <row r="1568" spans="2:65" s="12" customFormat="1" ht="11.25">
      <c r="B1568" s="150"/>
      <c r="D1568" s="148" t="s">
        <v>188</v>
      </c>
      <c r="F1568" s="152" t="s">
        <v>2677</v>
      </c>
      <c r="H1568" s="153">
        <v>900.27300000000002</v>
      </c>
      <c r="I1568" s="154"/>
      <c r="L1568" s="150"/>
      <c r="M1568" s="155"/>
      <c r="T1568" s="156"/>
      <c r="AT1568" s="151" t="s">
        <v>188</v>
      </c>
      <c r="AU1568" s="151" t="s">
        <v>81</v>
      </c>
      <c r="AV1568" s="12" t="s">
        <v>81</v>
      </c>
      <c r="AW1568" s="12" t="s">
        <v>4</v>
      </c>
      <c r="AX1568" s="12" t="s">
        <v>79</v>
      </c>
      <c r="AY1568" s="151" t="s">
        <v>163</v>
      </c>
    </row>
    <row r="1569" spans="2:65" s="1" customFormat="1" ht="24.2" customHeight="1">
      <c r="B1569" s="32"/>
      <c r="C1569" s="131" t="s">
        <v>2678</v>
      </c>
      <c r="D1569" s="131" t="s">
        <v>165</v>
      </c>
      <c r="E1569" s="132" t="s">
        <v>2679</v>
      </c>
      <c r="F1569" s="133" t="s">
        <v>2680</v>
      </c>
      <c r="G1569" s="134" t="s">
        <v>254</v>
      </c>
      <c r="H1569" s="135">
        <v>819</v>
      </c>
      <c r="I1569" s="136"/>
      <c r="J1569" s="137">
        <f>ROUND(I1569*H1569,2)</f>
        <v>0</v>
      </c>
      <c r="K1569" s="133" t="s">
        <v>169</v>
      </c>
      <c r="L1569" s="32"/>
      <c r="M1569" s="138" t="s">
        <v>19</v>
      </c>
      <c r="N1569" s="139" t="s">
        <v>43</v>
      </c>
      <c r="P1569" s="140">
        <f>O1569*H1569</f>
        <v>0</v>
      </c>
      <c r="Q1569" s="140">
        <v>3.0000000000000001E-5</v>
      </c>
      <c r="R1569" s="140">
        <f>Q1569*H1569</f>
        <v>2.4570000000000002E-2</v>
      </c>
      <c r="S1569" s="140">
        <v>0</v>
      </c>
      <c r="T1569" s="141">
        <f>S1569*H1569</f>
        <v>0</v>
      </c>
      <c r="AR1569" s="142" t="s">
        <v>265</v>
      </c>
      <c r="AT1569" s="142" t="s">
        <v>165</v>
      </c>
      <c r="AU1569" s="142" t="s">
        <v>81</v>
      </c>
      <c r="AY1569" s="17" t="s">
        <v>163</v>
      </c>
      <c r="BE1569" s="143">
        <f>IF(N1569="základní",J1569,0)</f>
        <v>0</v>
      </c>
      <c r="BF1569" s="143">
        <f>IF(N1569="snížená",J1569,0)</f>
        <v>0</v>
      </c>
      <c r="BG1569" s="143">
        <f>IF(N1569="zákl. přenesená",J1569,0)</f>
        <v>0</v>
      </c>
      <c r="BH1569" s="143">
        <f>IF(N1569="sníž. přenesená",J1569,0)</f>
        <v>0</v>
      </c>
      <c r="BI1569" s="143">
        <f>IF(N1569="nulová",J1569,0)</f>
        <v>0</v>
      </c>
      <c r="BJ1569" s="17" t="s">
        <v>79</v>
      </c>
      <c r="BK1569" s="143">
        <f>ROUND(I1569*H1569,2)</f>
        <v>0</v>
      </c>
      <c r="BL1569" s="17" t="s">
        <v>265</v>
      </c>
      <c r="BM1569" s="142" t="s">
        <v>2681</v>
      </c>
    </row>
    <row r="1570" spans="2:65" s="1" customFormat="1" ht="11.25">
      <c r="B1570" s="32"/>
      <c r="D1570" s="144" t="s">
        <v>172</v>
      </c>
      <c r="F1570" s="145" t="s">
        <v>2682</v>
      </c>
      <c r="I1570" s="146"/>
      <c r="L1570" s="32"/>
      <c r="M1570" s="147"/>
      <c r="T1570" s="53"/>
      <c r="AT1570" s="17" t="s">
        <v>172</v>
      </c>
      <c r="AU1570" s="17" t="s">
        <v>81</v>
      </c>
    </row>
    <row r="1571" spans="2:65" s="1" customFormat="1" ht="58.5">
      <c r="B1571" s="32"/>
      <c r="D1571" s="148" t="s">
        <v>174</v>
      </c>
      <c r="F1571" s="149" t="s">
        <v>2683</v>
      </c>
      <c r="I1571" s="146"/>
      <c r="L1571" s="32"/>
      <c r="M1571" s="147"/>
      <c r="T1571" s="53"/>
      <c r="AT1571" s="17" t="s">
        <v>174</v>
      </c>
      <c r="AU1571" s="17" t="s">
        <v>81</v>
      </c>
    </row>
    <row r="1572" spans="2:65" s="12" customFormat="1" ht="11.25">
      <c r="B1572" s="150"/>
      <c r="D1572" s="148" t="s">
        <v>188</v>
      </c>
      <c r="E1572" s="151" t="s">
        <v>19</v>
      </c>
      <c r="F1572" s="152" t="s">
        <v>2684</v>
      </c>
      <c r="H1572" s="153">
        <v>819</v>
      </c>
      <c r="I1572" s="154"/>
      <c r="L1572" s="150"/>
      <c r="M1572" s="155"/>
      <c r="T1572" s="156"/>
      <c r="AT1572" s="151" t="s">
        <v>188</v>
      </c>
      <c r="AU1572" s="151" t="s">
        <v>81</v>
      </c>
      <c r="AV1572" s="12" t="s">
        <v>81</v>
      </c>
      <c r="AW1572" s="12" t="s">
        <v>34</v>
      </c>
      <c r="AX1572" s="12" t="s">
        <v>79</v>
      </c>
      <c r="AY1572" s="151" t="s">
        <v>163</v>
      </c>
    </row>
    <row r="1573" spans="2:65" s="1" customFormat="1" ht="49.15" customHeight="1">
      <c r="B1573" s="32"/>
      <c r="C1573" s="131" t="s">
        <v>2685</v>
      </c>
      <c r="D1573" s="131" t="s">
        <v>165</v>
      </c>
      <c r="E1573" s="132" t="s">
        <v>2686</v>
      </c>
      <c r="F1573" s="133" t="s">
        <v>2687</v>
      </c>
      <c r="G1573" s="134" t="s">
        <v>274</v>
      </c>
      <c r="H1573" s="135">
        <v>13.416</v>
      </c>
      <c r="I1573" s="136"/>
      <c r="J1573" s="137">
        <f>ROUND(I1573*H1573,2)</f>
        <v>0</v>
      </c>
      <c r="K1573" s="133" t="s">
        <v>169</v>
      </c>
      <c r="L1573" s="32"/>
      <c r="M1573" s="138" t="s">
        <v>19</v>
      </c>
      <c r="N1573" s="139" t="s">
        <v>43</v>
      </c>
      <c r="P1573" s="140">
        <f>O1573*H1573</f>
        <v>0</v>
      </c>
      <c r="Q1573" s="140">
        <v>0</v>
      </c>
      <c r="R1573" s="140">
        <f>Q1573*H1573</f>
        <v>0</v>
      </c>
      <c r="S1573" s="140">
        <v>0</v>
      </c>
      <c r="T1573" s="141">
        <f>S1573*H1573</f>
        <v>0</v>
      </c>
      <c r="AR1573" s="142" t="s">
        <v>265</v>
      </c>
      <c r="AT1573" s="142" t="s">
        <v>165</v>
      </c>
      <c r="AU1573" s="142" t="s">
        <v>81</v>
      </c>
      <c r="AY1573" s="17" t="s">
        <v>163</v>
      </c>
      <c r="BE1573" s="143">
        <f>IF(N1573="základní",J1573,0)</f>
        <v>0</v>
      </c>
      <c r="BF1573" s="143">
        <f>IF(N1573="snížená",J1573,0)</f>
        <v>0</v>
      </c>
      <c r="BG1573" s="143">
        <f>IF(N1573="zákl. přenesená",J1573,0)</f>
        <v>0</v>
      </c>
      <c r="BH1573" s="143">
        <f>IF(N1573="sníž. přenesená",J1573,0)</f>
        <v>0</v>
      </c>
      <c r="BI1573" s="143">
        <f>IF(N1573="nulová",J1573,0)</f>
        <v>0</v>
      </c>
      <c r="BJ1573" s="17" t="s">
        <v>79</v>
      </c>
      <c r="BK1573" s="143">
        <f>ROUND(I1573*H1573,2)</f>
        <v>0</v>
      </c>
      <c r="BL1573" s="17" t="s">
        <v>265</v>
      </c>
      <c r="BM1573" s="142" t="s">
        <v>2688</v>
      </c>
    </row>
    <row r="1574" spans="2:65" s="1" customFormat="1" ht="11.25">
      <c r="B1574" s="32"/>
      <c r="D1574" s="144" t="s">
        <v>172</v>
      </c>
      <c r="F1574" s="145" t="s">
        <v>2689</v>
      </c>
      <c r="I1574" s="146"/>
      <c r="L1574" s="32"/>
      <c r="M1574" s="147"/>
      <c r="T1574" s="53"/>
      <c r="AT1574" s="17" t="s">
        <v>172</v>
      </c>
      <c r="AU1574" s="17" t="s">
        <v>81</v>
      </c>
    </row>
    <row r="1575" spans="2:65" s="1" customFormat="1" ht="126.75">
      <c r="B1575" s="32"/>
      <c r="D1575" s="148" t="s">
        <v>174</v>
      </c>
      <c r="F1575" s="149" t="s">
        <v>1744</v>
      </c>
      <c r="I1575" s="146"/>
      <c r="L1575" s="32"/>
      <c r="M1575" s="147"/>
      <c r="T1575" s="53"/>
      <c r="AT1575" s="17" t="s">
        <v>174</v>
      </c>
      <c r="AU1575" s="17" t="s">
        <v>81</v>
      </c>
    </row>
    <row r="1576" spans="2:65" s="11" customFormat="1" ht="22.9" customHeight="1">
      <c r="B1576" s="119"/>
      <c r="D1576" s="120" t="s">
        <v>71</v>
      </c>
      <c r="E1576" s="129" t="s">
        <v>2690</v>
      </c>
      <c r="F1576" s="129" t="s">
        <v>2691</v>
      </c>
      <c r="I1576" s="122"/>
      <c r="J1576" s="130">
        <f>BK1576</f>
        <v>0</v>
      </c>
      <c r="L1576" s="119"/>
      <c r="M1576" s="124"/>
      <c r="P1576" s="125">
        <f>SUM(P1577:P1580)</f>
        <v>0</v>
      </c>
      <c r="R1576" s="125">
        <f>SUM(R1577:R1580)</f>
        <v>0</v>
      </c>
      <c r="T1576" s="126">
        <f>SUM(T1577:T1580)</f>
        <v>0</v>
      </c>
      <c r="AR1576" s="120" t="s">
        <v>81</v>
      </c>
      <c r="AT1576" s="127" t="s">
        <v>71</v>
      </c>
      <c r="AU1576" s="127" t="s">
        <v>79</v>
      </c>
      <c r="AY1576" s="120" t="s">
        <v>163</v>
      </c>
      <c r="BK1576" s="128">
        <f>SUM(BK1577:BK1580)</f>
        <v>0</v>
      </c>
    </row>
    <row r="1577" spans="2:65" s="1" customFormat="1" ht="16.5" customHeight="1">
      <c r="B1577" s="32"/>
      <c r="C1577" s="131" t="s">
        <v>2692</v>
      </c>
      <c r="D1577" s="131" t="s">
        <v>165</v>
      </c>
      <c r="E1577" s="132" t="s">
        <v>2693</v>
      </c>
      <c r="F1577" s="133" t="s">
        <v>2694</v>
      </c>
      <c r="G1577" s="134" t="s">
        <v>260</v>
      </c>
      <c r="H1577" s="135">
        <v>80.391999999999996</v>
      </c>
      <c r="I1577" s="136"/>
      <c r="J1577" s="137">
        <f>ROUND(I1577*H1577,2)</f>
        <v>0</v>
      </c>
      <c r="K1577" s="133" t="s">
        <v>192</v>
      </c>
      <c r="L1577" s="32"/>
      <c r="M1577" s="138" t="s">
        <v>19</v>
      </c>
      <c r="N1577" s="139" t="s">
        <v>43</v>
      </c>
      <c r="P1577" s="140">
        <f>O1577*H1577</f>
        <v>0</v>
      </c>
      <c r="Q1577" s="140">
        <v>0</v>
      </c>
      <c r="R1577" s="140">
        <f>Q1577*H1577</f>
        <v>0</v>
      </c>
      <c r="S1577" s="140">
        <v>0</v>
      </c>
      <c r="T1577" s="141">
        <f>S1577*H1577</f>
        <v>0</v>
      </c>
      <c r="AR1577" s="142" t="s">
        <v>265</v>
      </c>
      <c r="AT1577" s="142" t="s">
        <v>165</v>
      </c>
      <c r="AU1577" s="142" t="s">
        <v>81</v>
      </c>
      <c r="AY1577" s="17" t="s">
        <v>163</v>
      </c>
      <c r="BE1577" s="143">
        <f>IF(N1577="základní",J1577,0)</f>
        <v>0</v>
      </c>
      <c r="BF1577" s="143">
        <f>IF(N1577="snížená",J1577,0)</f>
        <v>0</v>
      </c>
      <c r="BG1577" s="143">
        <f>IF(N1577="zákl. přenesená",J1577,0)</f>
        <v>0</v>
      </c>
      <c r="BH1577" s="143">
        <f>IF(N1577="sníž. přenesená",J1577,0)</f>
        <v>0</v>
      </c>
      <c r="BI1577" s="143">
        <f>IF(N1577="nulová",J1577,0)</f>
        <v>0</v>
      </c>
      <c r="BJ1577" s="17" t="s">
        <v>79</v>
      </c>
      <c r="BK1577" s="143">
        <f>ROUND(I1577*H1577,2)</f>
        <v>0</v>
      </c>
      <c r="BL1577" s="17" t="s">
        <v>265</v>
      </c>
      <c r="BM1577" s="142" t="s">
        <v>2695</v>
      </c>
    </row>
    <row r="1578" spans="2:65" s="12" customFormat="1" ht="11.25">
      <c r="B1578" s="150"/>
      <c r="D1578" s="148" t="s">
        <v>188</v>
      </c>
      <c r="E1578" s="151" t="s">
        <v>19</v>
      </c>
      <c r="F1578" s="152" t="s">
        <v>2696</v>
      </c>
      <c r="H1578" s="153">
        <v>80.391999999999996</v>
      </c>
      <c r="I1578" s="154"/>
      <c r="L1578" s="150"/>
      <c r="M1578" s="155"/>
      <c r="T1578" s="156"/>
      <c r="AT1578" s="151" t="s">
        <v>188</v>
      </c>
      <c r="AU1578" s="151" t="s">
        <v>81</v>
      </c>
      <c r="AV1578" s="12" t="s">
        <v>81</v>
      </c>
      <c r="AW1578" s="12" t="s">
        <v>34</v>
      </c>
      <c r="AX1578" s="12" t="s">
        <v>79</v>
      </c>
      <c r="AY1578" s="151" t="s">
        <v>163</v>
      </c>
    </row>
    <row r="1579" spans="2:65" s="1" customFormat="1" ht="16.5" customHeight="1">
      <c r="B1579" s="32"/>
      <c r="C1579" s="131" t="s">
        <v>2697</v>
      </c>
      <c r="D1579" s="131" t="s">
        <v>165</v>
      </c>
      <c r="E1579" s="132" t="s">
        <v>2698</v>
      </c>
      <c r="F1579" s="133" t="s">
        <v>2699</v>
      </c>
      <c r="G1579" s="134" t="s">
        <v>260</v>
      </c>
      <c r="H1579" s="135">
        <v>354.19</v>
      </c>
      <c r="I1579" s="136"/>
      <c r="J1579" s="137">
        <f>ROUND(I1579*H1579,2)</f>
        <v>0</v>
      </c>
      <c r="K1579" s="133" t="s">
        <v>192</v>
      </c>
      <c r="L1579" s="32"/>
      <c r="M1579" s="138" t="s">
        <v>19</v>
      </c>
      <c r="N1579" s="139" t="s">
        <v>43</v>
      </c>
      <c r="P1579" s="140">
        <f>O1579*H1579</f>
        <v>0</v>
      </c>
      <c r="Q1579" s="140">
        <v>0</v>
      </c>
      <c r="R1579" s="140">
        <f>Q1579*H1579</f>
        <v>0</v>
      </c>
      <c r="S1579" s="140">
        <v>0</v>
      </c>
      <c r="T1579" s="141">
        <f>S1579*H1579</f>
        <v>0</v>
      </c>
      <c r="AR1579" s="142" t="s">
        <v>265</v>
      </c>
      <c r="AT1579" s="142" t="s">
        <v>165</v>
      </c>
      <c r="AU1579" s="142" t="s">
        <v>81</v>
      </c>
      <c r="AY1579" s="17" t="s">
        <v>163</v>
      </c>
      <c r="BE1579" s="143">
        <f>IF(N1579="základní",J1579,0)</f>
        <v>0</v>
      </c>
      <c r="BF1579" s="143">
        <f>IF(N1579="snížená",J1579,0)</f>
        <v>0</v>
      </c>
      <c r="BG1579" s="143">
        <f>IF(N1579="zákl. přenesená",J1579,0)</f>
        <v>0</v>
      </c>
      <c r="BH1579" s="143">
        <f>IF(N1579="sníž. přenesená",J1579,0)</f>
        <v>0</v>
      </c>
      <c r="BI1579" s="143">
        <f>IF(N1579="nulová",J1579,0)</f>
        <v>0</v>
      </c>
      <c r="BJ1579" s="17" t="s">
        <v>79</v>
      </c>
      <c r="BK1579" s="143">
        <f>ROUND(I1579*H1579,2)</f>
        <v>0</v>
      </c>
      <c r="BL1579" s="17" t="s">
        <v>265</v>
      </c>
      <c r="BM1579" s="142" t="s">
        <v>2700</v>
      </c>
    </row>
    <row r="1580" spans="2:65" s="12" customFormat="1" ht="11.25">
      <c r="B1580" s="150"/>
      <c r="D1580" s="148" t="s">
        <v>188</v>
      </c>
      <c r="E1580" s="151" t="s">
        <v>19</v>
      </c>
      <c r="F1580" s="152" t="s">
        <v>2701</v>
      </c>
      <c r="H1580" s="153">
        <v>354.19</v>
      </c>
      <c r="I1580" s="154"/>
      <c r="L1580" s="150"/>
      <c r="M1580" s="155"/>
      <c r="T1580" s="156"/>
      <c r="AT1580" s="151" t="s">
        <v>188</v>
      </c>
      <c r="AU1580" s="151" t="s">
        <v>81</v>
      </c>
      <c r="AV1580" s="12" t="s">
        <v>81</v>
      </c>
      <c r="AW1580" s="12" t="s">
        <v>34</v>
      </c>
      <c r="AX1580" s="12" t="s">
        <v>79</v>
      </c>
      <c r="AY1580" s="151" t="s">
        <v>163</v>
      </c>
    </row>
    <row r="1581" spans="2:65" s="11" customFormat="1" ht="22.9" customHeight="1">
      <c r="B1581" s="119"/>
      <c r="D1581" s="120" t="s">
        <v>71</v>
      </c>
      <c r="E1581" s="129" t="s">
        <v>2702</v>
      </c>
      <c r="F1581" s="129" t="s">
        <v>2703</v>
      </c>
      <c r="I1581" s="122"/>
      <c r="J1581" s="130">
        <f>BK1581</f>
        <v>0</v>
      </c>
      <c r="L1581" s="119"/>
      <c r="M1581" s="124"/>
      <c r="P1581" s="125">
        <f>SUM(P1582:P1588)</f>
        <v>0</v>
      </c>
      <c r="R1581" s="125">
        <f>SUM(R1582:R1588)</f>
        <v>2.1127891999999999</v>
      </c>
      <c r="T1581" s="126">
        <f>SUM(T1582:T1588)</f>
        <v>0</v>
      </c>
      <c r="AR1581" s="120" t="s">
        <v>81</v>
      </c>
      <c r="AT1581" s="127" t="s">
        <v>71</v>
      </c>
      <c r="AU1581" s="127" t="s">
        <v>79</v>
      </c>
      <c r="AY1581" s="120" t="s">
        <v>163</v>
      </c>
      <c r="BK1581" s="128">
        <f>SUM(BK1582:BK1588)</f>
        <v>0</v>
      </c>
    </row>
    <row r="1582" spans="2:65" s="1" customFormat="1" ht="24.2" customHeight="1">
      <c r="B1582" s="32"/>
      <c r="C1582" s="131" t="s">
        <v>2704</v>
      </c>
      <c r="D1582" s="131" t="s">
        <v>165</v>
      </c>
      <c r="E1582" s="132" t="s">
        <v>2705</v>
      </c>
      <c r="F1582" s="133" t="s">
        <v>2706</v>
      </c>
      <c r="G1582" s="134" t="s">
        <v>260</v>
      </c>
      <c r="H1582" s="135">
        <v>4593.0200000000004</v>
      </c>
      <c r="I1582" s="136"/>
      <c r="J1582" s="137">
        <f>ROUND(I1582*H1582,2)</f>
        <v>0</v>
      </c>
      <c r="K1582" s="133" t="s">
        <v>169</v>
      </c>
      <c r="L1582" s="32"/>
      <c r="M1582" s="138" t="s">
        <v>19</v>
      </c>
      <c r="N1582" s="139" t="s">
        <v>43</v>
      </c>
      <c r="P1582" s="140">
        <f>O1582*H1582</f>
        <v>0</v>
      </c>
      <c r="Q1582" s="140">
        <v>2.0000000000000001E-4</v>
      </c>
      <c r="R1582" s="140">
        <f>Q1582*H1582</f>
        <v>0.91860400000000009</v>
      </c>
      <c r="S1582" s="140">
        <v>0</v>
      </c>
      <c r="T1582" s="141">
        <f>S1582*H1582</f>
        <v>0</v>
      </c>
      <c r="AR1582" s="142" t="s">
        <v>265</v>
      </c>
      <c r="AT1582" s="142" t="s">
        <v>165</v>
      </c>
      <c r="AU1582" s="142" t="s">
        <v>81</v>
      </c>
      <c r="AY1582" s="17" t="s">
        <v>163</v>
      </c>
      <c r="BE1582" s="143">
        <f>IF(N1582="základní",J1582,0)</f>
        <v>0</v>
      </c>
      <c r="BF1582" s="143">
        <f>IF(N1582="snížená",J1582,0)</f>
        <v>0</v>
      </c>
      <c r="BG1582" s="143">
        <f>IF(N1582="zákl. přenesená",J1582,0)</f>
        <v>0</v>
      </c>
      <c r="BH1582" s="143">
        <f>IF(N1582="sníž. přenesená",J1582,0)</f>
        <v>0</v>
      </c>
      <c r="BI1582" s="143">
        <f>IF(N1582="nulová",J1582,0)</f>
        <v>0</v>
      </c>
      <c r="BJ1582" s="17" t="s">
        <v>79</v>
      </c>
      <c r="BK1582" s="143">
        <f>ROUND(I1582*H1582,2)</f>
        <v>0</v>
      </c>
      <c r="BL1582" s="17" t="s">
        <v>265</v>
      </c>
      <c r="BM1582" s="142" t="s">
        <v>2707</v>
      </c>
    </row>
    <row r="1583" spans="2:65" s="1" customFormat="1" ht="11.25">
      <c r="B1583" s="32"/>
      <c r="D1583" s="144" t="s">
        <v>172</v>
      </c>
      <c r="F1583" s="145" t="s">
        <v>2708</v>
      </c>
      <c r="I1583" s="146"/>
      <c r="L1583" s="32"/>
      <c r="M1583" s="147"/>
      <c r="T1583" s="53"/>
      <c r="AT1583" s="17" t="s">
        <v>172</v>
      </c>
      <c r="AU1583" s="17" t="s">
        <v>81</v>
      </c>
    </row>
    <row r="1584" spans="2:65" s="12" customFormat="1" ht="11.25">
      <c r="B1584" s="150"/>
      <c r="D1584" s="148" t="s">
        <v>188</v>
      </c>
      <c r="E1584" s="151" t="s">
        <v>19</v>
      </c>
      <c r="F1584" s="152" t="s">
        <v>2709</v>
      </c>
      <c r="H1584" s="153">
        <v>4593.0200000000004</v>
      </c>
      <c r="I1584" s="154"/>
      <c r="L1584" s="150"/>
      <c r="M1584" s="155"/>
      <c r="T1584" s="156"/>
      <c r="AT1584" s="151" t="s">
        <v>188</v>
      </c>
      <c r="AU1584" s="151" t="s">
        <v>81</v>
      </c>
      <c r="AV1584" s="12" t="s">
        <v>81</v>
      </c>
      <c r="AW1584" s="12" t="s">
        <v>34</v>
      </c>
      <c r="AX1584" s="12" t="s">
        <v>79</v>
      </c>
      <c r="AY1584" s="151" t="s">
        <v>163</v>
      </c>
    </row>
    <row r="1585" spans="2:65" s="1" customFormat="1" ht="37.9" customHeight="1">
      <c r="B1585" s="32"/>
      <c r="C1585" s="131" t="s">
        <v>2710</v>
      </c>
      <c r="D1585" s="131" t="s">
        <v>165</v>
      </c>
      <c r="E1585" s="132" t="s">
        <v>2711</v>
      </c>
      <c r="F1585" s="133" t="s">
        <v>2712</v>
      </c>
      <c r="G1585" s="134" t="s">
        <v>260</v>
      </c>
      <c r="H1585" s="135">
        <v>4593.0200000000004</v>
      </c>
      <c r="I1585" s="136"/>
      <c r="J1585" s="137">
        <f>ROUND(I1585*H1585,2)</f>
        <v>0</v>
      </c>
      <c r="K1585" s="133" t="s">
        <v>169</v>
      </c>
      <c r="L1585" s="32"/>
      <c r="M1585" s="138" t="s">
        <v>19</v>
      </c>
      <c r="N1585" s="139" t="s">
        <v>43</v>
      </c>
      <c r="P1585" s="140">
        <f>O1585*H1585</f>
        <v>0</v>
      </c>
      <c r="Q1585" s="140">
        <v>2.5999999999999998E-4</v>
      </c>
      <c r="R1585" s="140">
        <f>Q1585*H1585</f>
        <v>1.1941851999999999</v>
      </c>
      <c r="S1585" s="140">
        <v>0</v>
      </c>
      <c r="T1585" s="141">
        <f>S1585*H1585</f>
        <v>0</v>
      </c>
      <c r="AR1585" s="142" t="s">
        <v>265</v>
      </c>
      <c r="AT1585" s="142" t="s">
        <v>165</v>
      </c>
      <c r="AU1585" s="142" t="s">
        <v>81</v>
      </c>
      <c r="AY1585" s="17" t="s">
        <v>163</v>
      </c>
      <c r="BE1585" s="143">
        <f>IF(N1585="základní",J1585,0)</f>
        <v>0</v>
      </c>
      <c r="BF1585" s="143">
        <f>IF(N1585="snížená",J1585,0)</f>
        <v>0</v>
      </c>
      <c r="BG1585" s="143">
        <f>IF(N1585="zákl. přenesená",J1585,0)</f>
        <v>0</v>
      </c>
      <c r="BH1585" s="143">
        <f>IF(N1585="sníž. přenesená",J1585,0)</f>
        <v>0</v>
      </c>
      <c r="BI1585" s="143">
        <f>IF(N1585="nulová",J1585,0)</f>
        <v>0</v>
      </c>
      <c r="BJ1585" s="17" t="s">
        <v>79</v>
      </c>
      <c r="BK1585" s="143">
        <f>ROUND(I1585*H1585,2)</f>
        <v>0</v>
      </c>
      <c r="BL1585" s="17" t="s">
        <v>265</v>
      </c>
      <c r="BM1585" s="142" t="s">
        <v>2713</v>
      </c>
    </row>
    <row r="1586" spans="2:65" s="1" customFormat="1" ht="11.25">
      <c r="B1586" s="32"/>
      <c r="D1586" s="144" t="s">
        <v>172</v>
      </c>
      <c r="F1586" s="145" t="s">
        <v>2714</v>
      </c>
      <c r="I1586" s="146"/>
      <c r="L1586" s="32"/>
      <c r="M1586" s="147"/>
      <c r="T1586" s="53"/>
      <c r="AT1586" s="17" t="s">
        <v>172</v>
      </c>
      <c r="AU1586" s="17" t="s">
        <v>81</v>
      </c>
    </row>
    <row r="1587" spans="2:65" s="1" customFormat="1" ht="29.25">
      <c r="B1587" s="32"/>
      <c r="D1587" s="148" t="s">
        <v>276</v>
      </c>
      <c r="F1587" s="149" t="s">
        <v>2715</v>
      </c>
      <c r="I1587" s="146"/>
      <c r="L1587" s="32"/>
      <c r="M1587" s="147"/>
      <c r="T1587" s="53"/>
      <c r="AT1587" s="17" t="s">
        <v>276</v>
      </c>
      <c r="AU1587" s="17" t="s">
        <v>81</v>
      </c>
    </row>
    <row r="1588" spans="2:65" s="12" customFormat="1" ht="11.25">
      <c r="B1588" s="150"/>
      <c r="D1588" s="148" t="s">
        <v>188</v>
      </c>
      <c r="E1588" s="151" t="s">
        <v>19</v>
      </c>
      <c r="F1588" s="152" t="s">
        <v>2709</v>
      </c>
      <c r="H1588" s="153">
        <v>4593.0200000000004</v>
      </c>
      <c r="I1588" s="154"/>
      <c r="L1588" s="150"/>
      <c r="M1588" s="155"/>
      <c r="T1588" s="156"/>
      <c r="AT1588" s="151" t="s">
        <v>188</v>
      </c>
      <c r="AU1588" s="151" t="s">
        <v>81</v>
      </c>
      <c r="AV1588" s="12" t="s">
        <v>81</v>
      </c>
      <c r="AW1588" s="12" t="s">
        <v>34</v>
      </c>
      <c r="AX1588" s="12" t="s">
        <v>79</v>
      </c>
      <c r="AY1588" s="151" t="s">
        <v>163</v>
      </c>
    </row>
    <row r="1589" spans="2:65" s="11" customFormat="1" ht="25.9" customHeight="1">
      <c r="B1589" s="119"/>
      <c r="D1589" s="120" t="s">
        <v>71</v>
      </c>
      <c r="E1589" s="121" t="s">
        <v>2716</v>
      </c>
      <c r="F1589" s="121" t="s">
        <v>2717</v>
      </c>
      <c r="I1589" s="122"/>
      <c r="J1589" s="123">
        <f>BK1589</f>
        <v>0</v>
      </c>
      <c r="L1589" s="119"/>
      <c r="M1589" s="124"/>
      <c r="P1589" s="125">
        <f>P1590+P1596+P1599+P1604+P1607</f>
        <v>0</v>
      </c>
      <c r="R1589" s="125">
        <f>R1590+R1596+R1599+R1604+R1607</f>
        <v>0</v>
      </c>
      <c r="T1589" s="126">
        <f>T1590+T1596+T1599+T1604+T1607</f>
        <v>0</v>
      </c>
      <c r="AR1589" s="120" t="s">
        <v>196</v>
      </c>
      <c r="AT1589" s="127" t="s">
        <v>71</v>
      </c>
      <c r="AU1589" s="127" t="s">
        <v>72</v>
      </c>
      <c r="AY1589" s="120" t="s">
        <v>163</v>
      </c>
      <c r="BK1589" s="128">
        <f>BK1590+BK1596+BK1599+BK1604+BK1607</f>
        <v>0</v>
      </c>
    </row>
    <row r="1590" spans="2:65" s="11" customFormat="1" ht="22.9" customHeight="1">
      <c r="B1590" s="119"/>
      <c r="D1590" s="120" t="s">
        <v>71</v>
      </c>
      <c r="E1590" s="129" t="s">
        <v>2718</v>
      </c>
      <c r="F1590" s="129" t="s">
        <v>2719</v>
      </c>
      <c r="I1590" s="122"/>
      <c r="J1590" s="130">
        <f>BK1590</f>
        <v>0</v>
      </c>
      <c r="L1590" s="119"/>
      <c r="M1590" s="124"/>
      <c r="P1590" s="125">
        <f>SUM(P1591:P1595)</f>
        <v>0</v>
      </c>
      <c r="R1590" s="125">
        <f>SUM(R1591:R1595)</f>
        <v>0</v>
      </c>
      <c r="T1590" s="126">
        <f>SUM(T1591:T1595)</f>
        <v>0</v>
      </c>
      <c r="AR1590" s="120" t="s">
        <v>196</v>
      </c>
      <c r="AT1590" s="127" t="s">
        <v>71</v>
      </c>
      <c r="AU1590" s="127" t="s">
        <v>79</v>
      </c>
      <c r="AY1590" s="120" t="s">
        <v>163</v>
      </c>
      <c r="BK1590" s="128">
        <f>SUM(BK1591:BK1595)</f>
        <v>0</v>
      </c>
    </row>
    <row r="1591" spans="2:65" s="1" customFormat="1" ht="16.5" customHeight="1">
      <c r="B1591" s="32"/>
      <c r="C1591" s="131" t="s">
        <v>2720</v>
      </c>
      <c r="D1591" s="131" t="s">
        <v>165</v>
      </c>
      <c r="E1591" s="132" t="s">
        <v>2721</v>
      </c>
      <c r="F1591" s="133" t="s">
        <v>2722</v>
      </c>
      <c r="G1591" s="134" t="s">
        <v>1300</v>
      </c>
      <c r="H1591" s="135">
        <v>1</v>
      </c>
      <c r="I1591" s="136"/>
      <c r="J1591" s="137">
        <f>ROUND(I1591*H1591,2)</f>
        <v>0</v>
      </c>
      <c r="K1591" s="133" t="s">
        <v>169</v>
      </c>
      <c r="L1591" s="32"/>
      <c r="M1591" s="138" t="s">
        <v>19</v>
      </c>
      <c r="N1591" s="139" t="s">
        <v>43</v>
      </c>
      <c r="P1591" s="140">
        <f>O1591*H1591</f>
        <v>0</v>
      </c>
      <c r="Q1591" s="140">
        <v>0</v>
      </c>
      <c r="R1591" s="140">
        <f>Q1591*H1591</f>
        <v>0</v>
      </c>
      <c r="S1591" s="140">
        <v>0</v>
      </c>
      <c r="T1591" s="141">
        <f>S1591*H1591</f>
        <v>0</v>
      </c>
      <c r="AR1591" s="142" t="s">
        <v>2723</v>
      </c>
      <c r="AT1591" s="142" t="s">
        <v>165</v>
      </c>
      <c r="AU1591" s="142" t="s">
        <v>81</v>
      </c>
      <c r="AY1591" s="17" t="s">
        <v>163</v>
      </c>
      <c r="BE1591" s="143">
        <f>IF(N1591="základní",J1591,0)</f>
        <v>0</v>
      </c>
      <c r="BF1591" s="143">
        <f>IF(N1591="snížená",J1591,0)</f>
        <v>0</v>
      </c>
      <c r="BG1591" s="143">
        <f>IF(N1591="zákl. přenesená",J1591,0)</f>
        <v>0</v>
      </c>
      <c r="BH1591" s="143">
        <f>IF(N1591="sníž. přenesená",J1591,0)</f>
        <v>0</v>
      </c>
      <c r="BI1591" s="143">
        <f>IF(N1591="nulová",J1591,0)</f>
        <v>0</v>
      </c>
      <c r="BJ1591" s="17" t="s">
        <v>79</v>
      </c>
      <c r="BK1591" s="143">
        <f>ROUND(I1591*H1591,2)</f>
        <v>0</v>
      </c>
      <c r="BL1591" s="17" t="s">
        <v>2723</v>
      </c>
      <c r="BM1591" s="142" t="s">
        <v>2724</v>
      </c>
    </row>
    <row r="1592" spans="2:65" s="1" customFormat="1" ht="11.25">
      <c r="B1592" s="32"/>
      <c r="D1592" s="144" t="s">
        <v>172</v>
      </c>
      <c r="F1592" s="145" t="s">
        <v>2725</v>
      </c>
      <c r="I1592" s="146"/>
      <c r="L1592" s="32"/>
      <c r="M1592" s="147"/>
      <c r="T1592" s="53"/>
      <c r="AT1592" s="17" t="s">
        <v>172</v>
      </c>
      <c r="AU1592" s="17" t="s">
        <v>81</v>
      </c>
    </row>
    <row r="1593" spans="2:65" s="1" customFormat="1" ht="16.5" customHeight="1">
      <c r="B1593" s="32"/>
      <c r="C1593" s="131" t="s">
        <v>2726</v>
      </c>
      <c r="D1593" s="131" t="s">
        <v>165</v>
      </c>
      <c r="E1593" s="132" t="s">
        <v>2727</v>
      </c>
      <c r="F1593" s="133" t="s">
        <v>2728</v>
      </c>
      <c r="G1593" s="134" t="s">
        <v>1300</v>
      </c>
      <c r="H1593" s="135">
        <v>1</v>
      </c>
      <c r="I1593" s="136"/>
      <c r="J1593" s="137">
        <f>ROUND(I1593*H1593,2)</f>
        <v>0</v>
      </c>
      <c r="K1593" s="133" t="s">
        <v>192</v>
      </c>
      <c r="L1593" s="32"/>
      <c r="M1593" s="138" t="s">
        <v>19</v>
      </c>
      <c r="N1593" s="139" t="s">
        <v>43</v>
      </c>
      <c r="P1593" s="140">
        <f>O1593*H1593</f>
        <v>0</v>
      </c>
      <c r="Q1593" s="140">
        <v>0</v>
      </c>
      <c r="R1593" s="140">
        <f>Q1593*H1593</f>
        <v>0</v>
      </c>
      <c r="S1593" s="140">
        <v>0</v>
      </c>
      <c r="T1593" s="141">
        <f>S1593*H1593</f>
        <v>0</v>
      </c>
      <c r="AR1593" s="142" t="s">
        <v>2723</v>
      </c>
      <c r="AT1593" s="142" t="s">
        <v>165</v>
      </c>
      <c r="AU1593" s="142" t="s">
        <v>81</v>
      </c>
      <c r="AY1593" s="17" t="s">
        <v>163</v>
      </c>
      <c r="BE1593" s="143">
        <f>IF(N1593="základní",J1593,0)</f>
        <v>0</v>
      </c>
      <c r="BF1593" s="143">
        <f>IF(N1593="snížená",J1593,0)</f>
        <v>0</v>
      </c>
      <c r="BG1593" s="143">
        <f>IF(N1593="zákl. přenesená",J1593,0)</f>
        <v>0</v>
      </c>
      <c r="BH1593" s="143">
        <f>IF(N1593="sníž. přenesená",J1593,0)</f>
        <v>0</v>
      </c>
      <c r="BI1593" s="143">
        <f>IF(N1593="nulová",J1593,0)</f>
        <v>0</v>
      </c>
      <c r="BJ1593" s="17" t="s">
        <v>79</v>
      </c>
      <c r="BK1593" s="143">
        <f>ROUND(I1593*H1593,2)</f>
        <v>0</v>
      </c>
      <c r="BL1593" s="17" t="s">
        <v>2723</v>
      </c>
      <c r="BM1593" s="142" t="s">
        <v>2729</v>
      </c>
    </row>
    <row r="1594" spans="2:65" s="1" customFormat="1" ht="16.5" customHeight="1">
      <c r="B1594" s="32"/>
      <c r="C1594" s="131" t="s">
        <v>2730</v>
      </c>
      <c r="D1594" s="131" t="s">
        <v>165</v>
      </c>
      <c r="E1594" s="132" t="s">
        <v>2731</v>
      </c>
      <c r="F1594" s="133" t="s">
        <v>2732</v>
      </c>
      <c r="G1594" s="134" t="s">
        <v>1300</v>
      </c>
      <c r="H1594" s="135">
        <v>1</v>
      </c>
      <c r="I1594" s="136"/>
      <c r="J1594" s="137">
        <f>ROUND(I1594*H1594,2)</f>
        <v>0</v>
      </c>
      <c r="K1594" s="133" t="s">
        <v>169</v>
      </c>
      <c r="L1594" s="32"/>
      <c r="M1594" s="138" t="s">
        <v>19</v>
      </c>
      <c r="N1594" s="139" t="s">
        <v>43</v>
      </c>
      <c r="P1594" s="140">
        <f>O1594*H1594</f>
        <v>0</v>
      </c>
      <c r="Q1594" s="140">
        <v>0</v>
      </c>
      <c r="R1594" s="140">
        <f>Q1594*H1594</f>
        <v>0</v>
      </c>
      <c r="S1594" s="140">
        <v>0</v>
      </c>
      <c r="T1594" s="141">
        <f>S1594*H1594</f>
        <v>0</v>
      </c>
      <c r="AR1594" s="142" t="s">
        <v>2723</v>
      </c>
      <c r="AT1594" s="142" t="s">
        <v>165</v>
      </c>
      <c r="AU1594" s="142" t="s">
        <v>81</v>
      </c>
      <c r="AY1594" s="17" t="s">
        <v>163</v>
      </c>
      <c r="BE1594" s="143">
        <f>IF(N1594="základní",J1594,0)</f>
        <v>0</v>
      </c>
      <c r="BF1594" s="143">
        <f>IF(N1594="snížená",J1594,0)</f>
        <v>0</v>
      </c>
      <c r="BG1594" s="143">
        <f>IF(N1594="zákl. přenesená",J1594,0)</f>
        <v>0</v>
      </c>
      <c r="BH1594" s="143">
        <f>IF(N1594="sníž. přenesená",J1594,0)</f>
        <v>0</v>
      </c>
      <c r="BI1594" s="143">
        <f>IF(N1594="nulová",J1594,0)</f>
        <v>0</v>
      </c>
      <c r="BJ1594" s="17" t="s">
        <v>79</v>
      </c>
      <c r="BK1594" s="143">
        <f>ROUND(I1594*H1594,2)</f>
        <v>0</v>
      </c>
      <c r="BL1594" s="17" t="s">
        <v>2723</v>
      </c>
      <c r="BM1594" s="142" t="s">
        <v>2733</v>
      </c>
    </row>
    <row r="1595" spans="2:65" s="1" customFormat="1" ht="11.25">
      <c r="B1595" s="32"/>
      <c r="D1595" s="144" t="s">
        <v>172</v>
      </c>
      <c r="F1595" s="145" t="s">
        <v>2734</v>
      </c>
      <c r="I1595" s="146"/>
      <c r="L1595" s="32"/>
      <c r="M1595" s="147"/>
      <c r="T1595" s="53"/>
      <c r="AT1595" s="17" t="s">
        <v>172</v>
      </c>
      <c r="AU1595" s="17" t="s">
        <v>81</v>
      </c>
    </row>
    <row r="1596" spans="2:65" s="11" customFormat="1" ht="22.9" customHeight="1">
      <c r="B1596" s="119"/>
      <c r="D1596" s="120" t="s">
        <v>71</v>
      </c>
      <c r="E1596" s="129" t="s">
        <v>2735</v>
      </c>
      <c r="F1596" s="129" t="s">
        <v>2736</v>
      </c>
      <c r="I1596" s="122"/>
      <c r="J1596" s="130">
        <f>BK1596</f>
        <v>0</v>
      </c>
      <c r="L1596" s="119"/>
      <c r="M1596" s="124"/>
      <c r="P1596" s="125">
        <f>SUM(P1597:P1598)</f>
        <v>0</v>
      </c>
      <c r="R1596" s="125">
        <f>SUM(R1597:R1598)</f>
        <v>0</v>
      </c>
      <c r="T1596" s="126">
        <f>SUM(T1597:T1598)</f>
        <v>0</v>
      </c>
      <c r="AR1596" s="120" t="s">
        <v>196</v>
      </c>
      <c r="AT1596" s="127" t="s">
        <v>71</v>
      </c>
      <c r="AU1596" s="127" t="s">
        <v>79</v>
      </c>
      <c r="AY1596" s="120" t="s">
        <v>163</v>
      </c>
      <c r="BK1596" s="128">
        <f>SUM(BK1597:BK1598)</f>
        <v>0</v>
      </c>
    </row>
    <row r="1597" spans="2:65" s="1" customFormat="1" ht="16.5" customHeight="1">
      <c r="B1597" s="32"/>
      <c r="C1597" s="131" t="s">
        <v>2737</v>
      </c>
      <c r="D1597" s="131" t="s">
        <v>165</v>
      </c>
      <c r="E1597" s="132" t="s">
        <v>2738</v>
      </c>
      <c r="F1597" s="133" t="s">
        <v>2736</v>
      </c>
      <c r="G1597" s="134" t="s">
        <v>1300</v>
      </c>
      <c r="H1597" s="135">
        <v>1</v>
      </c>
      <c r="I1597" s="136"/>
      <c r="J1597" s="137">
        <f>ROUND(I1597*H1597,2)</f>
        <v>0</v>
      </c>
      <c r="K1597" s="133" t="s">
        <v>169</v>
      </c>
      <c r="L1597" s="32"/>
      <c r="M1597" s="138" t="s">
        <v>19</v>
      </c>
      <c r="N1597" s="139" t="s">
        <v>43</v>
      </c>
      <c r="P1597" s="140">
        <f>O1597*H1597</f>
        <v>0</v>
      </c>
      <c r="Q1597" s="140">
        <v>0</v>
      </c>
      <c r="R1597" s="140">
        <f>Q1597*H1597</f>
        <v>0</v>
      </c>
      <c r="S1597" s="140">
        <v>0</v>
      </c>
      <c r="T1597" s="141">
        <f>S1597*H1597</f>
        <v>0</v>
      </c>
      <c r="AR1597" s="142" t="s">
        <v>2723</v>
      </c>
      <c r="AT1597" s="142" t="s">
        <v>165</v>
      </c>
      <c r="AU1597" s="142" t="s">
        <v>81</v>
      </c>
      <c r="AY1597" s="17" t="s">
        <v>163</v>
      </c>
      <c r="BE1597" s="143">
        <f>IF(N1597="základní",J1597,0)</f>
        <v>0</v>
      </c>
      <c r="BF1597" s="143">
        <f>IF(N1597="snížená",J1597,0)</f>
        <v>0</v>
      </c>
      <c r="BG1597" s="143">
        <f>IF(N1597="zákl. přenesená",J1597,0)</f>
        <v>0</v>
      </c>
      <c r="BH1597" s="143">
        <f>IF(N1597="sníž. přenesená",J1597,0)</f>
        <v>0</v>
      </c>
      <c r="BI1597" s="143">
        <f>IF(N1597="nulová",J1597,0)</f>
        <v>0</v>
      </c>
      <c r="BJ1597" s="17" t="s">
        <v>79</v>
      </c>
      <c r="BK1597" s="143">
        <f>ROUND(I1597*H1597,2)</f>
        <v>0</v>
      </c>
      <c r="BL1597" s="17" t="s">
        <v>2723</v>
      </c>
      <c r="BM1597" s="142" t="s">
        <v>2739</v>
      </c>
    </row>
    <row r="1598" spans="2:65" s="1" customFormat="1" ht="11.25">
      <c r="B1598" s="32"/>
      <c r="D1598" s="144" t="s">
        <v>172</v>
      </c>
      <c r="F1598" s="145" t="s">
        <v>2740</v>
      </c>
      <c r="I1598" s="146"/>
      <c r="L1598" s="32"/>
      <c r="M1598" s="147"/>
      <c r="T1598" s="53"/>
      <c r="AT1598" s="17" t="s">
        <v>172</v>
      </c>
      <c r="AU1598" s="17" t="s">
        <v>81</v>
      </c>
    </row>
    <row r="1599" spans="2:65" s="11" customFormat="1" ht="22.9" customHeight="1">
      <c r="B1599" s="119"/>
      <c r="D1599" s="120" t="s">
        <v>71</v>
      </c>
      <c r="E1599" s="129" t="s">
        <v>2741</v>
      </c>
      <c r="F1599" s="129" t="s">
        <v>2742</v>
      </c>
      <c r="I1599" s="122"/>
      <c r="J1599" s="130">
        <f>BK1599</f>
        <v>0</v>
      </c>
      <c r="L1599" s="119"/>
      <c r="M1599" s="124"/>
      <c r="P1599" s="125">
        <f>SUM(P1600:P1603)</f>
        <v>0</v>
      </c>
      <c r="R1599" s="125">
        <f>SUM(R1600:R1603)</f>
        <v>0</v>
      </c>
      <c r="T1599" s="126">
        <f>SUM(T1600:T1603)</f>
        <v>0</v>
      </c>
      <c r="AR1599" s="120" t="s">
        <v>196</v>
      </c>
      <c r="AT1599" s="127" t="s">
        <v>71</v>
      </c>
      <c r="AU1599" s="127" t="s">
        <v>79</v>
      </c>
      <c r="AY1599" s="120" t="s">
        <v>163</v>
      </c>
      <c r="BK1599" s="128">
        <f>SUM(BK1600:BK1603)</f>
        <v>0</v>
      </c>
    </row>
    <row r="1600" spans="2:65" s="1" customFormat="1" ht="16.5" customHeight="1">
      <c r="B1600" s="32"/>
      <c r="C1600" s="131" t="s">
        <v>2743</v>
      </c>
      <c r="D1600" s="131" t="s">
        <v>165</v>
      </c>
      <c r="E1600" s="132" t="s">
        <v>2744</v>
      </c>
      <c r="F1600" s="133" t="s">
        <v>2745</v>
      </c>
      <c r="G1600" s="134" t="s">
        <v>1300</v>
      </c>
      <c r="H1600" s="135">
        <v>1</v>
      </c>
      <c r="I1600" s="136"/>
      <c r="J1600" s="137">
        <f>ROUND(I1600*H1600,2)</f>
        <v>0</v>
      </c>
      <c r="K1600" s="133" t="s">
        <v>169</v>
      </c>
      <c r="L1600" s="32"/>
      <c r="M1600" s="138" t="s">
        <v>19</v>
      </c>
      <c r="N1600" s="139" t="s">
        <v>43</v>
      </c>
      <c r="P1600" s="140">
        <f>O1600*H1600</f>
        <v>0</v>
      </c>
      <c r="Q1600" s="140">
        <v>0</v>
      </c>
      <c r="R1600" s="140">
        <f>Q1600*H1600</f>
        <v>0</v>
      </c>
      <c r="S1600" s="140">
        <v>0</v>
      </c>
      <c r="T1600" s="141">
        <f>S1600*H1600</f>
        <v>0</v>
      </c>
      <c r="AR1600" s="142" t="s">
        <v>2723</v>
      </c>
      <c r="AT1600" s="142" t="s">
        <v>165</v>
      </c>
      <c r="AU1600" s="142" t="s">
        <v>81</v>
      </c>
      <c r="AY1600" s="17" t="s">
        <v>163</v>
      </c>
      <c r="BE1600" s="143">
        <f>IF(N1600="základní",J1600,0)</f>
        <v>0</v>
      </c>
      <c r="BF1600" s="143">
        <f>IF(N1600="snížená",J1600,0)</f>
        <v>0</v>
      </c>
      <c r="BG1600" s="143">
        <f>IF(N1600="zákl. přenesená",J1600,0)</f>
        <v>0</v>
      </c>
      <c r="BH1600" s="143">
        <f>IF(N1600="sníž. přenesená",J1600,0)</f>
        <v>0</v>
      </c>
      <c r="BI1600" s="143">
        <f>IF(N1600="nulová",J1600,0)</f>
        <v>0</v>
      </c>
      <c r="BJ1600" s="17" t="s">
        <v>79</v>
      </c>
      <c r="BK1600" s="143">
        <f>ROUND(I1600*H1600,2)</f>
        <v>0</v>
      </c>
      <c r="BL1600" s="17" t="s">
        <v>2723</v>
      </c>
      <c r="BM1600" s="142" t="s">
        <v>2746</v>
      </c>
    </row>
    <row r="1601" spans="2:65" s="1" customFormat="1" ht="11.25">
      <c r="B1601" s="32"/>
      <c r="D1601" s="144" t="s">
        <v>172</v>
      </c>
      <c r="F1601" s="145" t="s">
        <v>2747</v>
      </c>
      <c r="I1601" s="146"/>
      <c r="L1601" s="32"/>
      <c r="M1601" s="147"/>
      <c r="T1601" s="53"/>
      <c r="AT1601" s="17" t="s">
        <v>172</v>
      </c>
      <c r="AU1601" s="17" t="s">
        <v>81</v>
      </c>
    </row>
    <row r="1602" spans="2:65" s="1" customFormat="1" ht="16.5" customHeight="1">
      <c r="B1602" s="32"/>
      <c r="C1602" s="131" t="s">
        <v>2748</v>
      </c>
      <c r="D1602" s="131" t="s">
        <v>165</v>
      </c>
      <c r="E1602" s="132" t="s">
        <v>2749</v>
      </c>
      <c r="F1602" s="133" t="s">
        <v>2750</v>
      </c>
      <c r="G1602" s="134" t="s">
        <v>1300</v>
      </c>
      <c r="H1602" s="135">
        <v>1</v>
      </c>
      <c r="I1602" s="136"/>
      <c r="J1602" s="137">
        <f>ROUND(I1602*H1602,2)</f>
        <v>0</v>
      </c>
      <c r="K1602" s="133" t="s">
        <v>169</v>
      </c>
      <c r="L1602" s="32"/>
      <c r="M1602" s="138" t="s">
        <v>19</v>
      </c>
      <c r="N1602" s="139" t="s">
        <v>43</v>
      </c>
      <c r="P1602" s="140">
        <f>O1602*H1602</f>
        <v>0</v>
      </c>
      <c r="Q1602" s="140">
        <v>0</v>
      </c>
      <c r="R1602" s="140">
        <f>Q1602*H1602</f>
        <v>0</v>
      </c>
      <c r="S1602" s="140">
        <v>0</v>
      </c>
      <c r="T1602" s="141">
        <f>S1602*H1602</f>
        <v>0</v>
      </c>
      <c r="AR1602" s="142" t="s">
        <v>2723</v>
      </c>
      <c r="AT1602" s="142" t="s">
        <v>165</v>
      </c>
      <c r="AU1602" s="142" t="s">
        <v>81</v>
      </c>
      <c r="AY1602" s="17" t="s">
        <v>163</v>
      </c>
      <c r="BE1602" s="143">
        <f>IF(N1602="základní",J1602,0)</f>
        <v>0</v>
      </c>
      <c r="BF1602" s="143">
        <f>IF(N1602="snížená",J1602,0)</f>
        <v>0</v>
      </c>
      <c r="BG1602" s="143">
        <f>IF(N1602="zákl. přenesená",J1602,0)</f>
        <v>0</v>
      </c>
      <c r="BH1602" s="143">
        <f>IF(N1602="sníž. přenesená",J1602,0)</f>
        <v>0</v>
      </c>
      <c r="BI1602" s="143">
        <f>IF(N1602="nulová",J1602,0)</f>
        <v>0</v>
      </c>
      <c r="BJ1602" s="17" t="s">
        <v>79</v>
      </c>
      <c r="BK1602" s="143">
        <f>ROUND(I1602*H1602,2)</f>
        <v>0</v>
      </c>
      <c r="BL1602" s="17" t="s">
        <v>2723</v>
      </c>
      <c r="BM1602" s="142" t="s">
        <v>2751</v>
      </c>
    </row>
    <row r="1603" spans="2:65" s="1" customFormat="1" ht="11.25">
      <c r="B1603" s="32"/>
      <c r="D1603" s="144" t="s">
        <v>172</v>
      </c>
      <c r="F1603" s="145" t="s">
        <v>2752</v>
      </c>
      <c r="I1603" s="146"/>
      <c r="L1603" s="32"/>
      <c r="M1603" s="147"/>
      <c r="T1603" s="53"/>
      <c r="AT1603" s="17" t="s">
        <v>172</v>
      </c>
      <c r="AU1603" s="17" t="s">
        <v>81</v>
      </c>
    </row>
    <row r="1604" spans="2:65" s="11" customFormat="1" ht="22.9" customHeight="1">
      <c r="B1604" s="119"/>
      <c r="D1604" s="120" t="s">
        <v>71</v>
      </c>
      <c r="E1604" s="129" t="s">
        <v>2753</v>
      </c>
      <c r="F1604" s="129" t="s">
        <v>2754</v>
      </c>
      <c r="I1604" s="122"/>
      <c r="J1604" s="130">
        <f>BK1604</f>
        <v>0</v>
      </c>
      <c r="L1604" s="119"/>
      <c r="M1604" s="124"/>
      <c r="P1604" s="125">
        <f>SUM(P1605:P1606)</f>
        <v>0</v>
      </c>
      <c r="R1604" s="125">
        <f>SUM(R1605:R1606)</f>
        <v>0</v>
      </c>
      <c r="T1604" s="126">
        <f>SUM(T1605:T1606)</f>
        <v>0</v>
      </c>
      <c r="AR1604" s="120" t="s">
        <v>196</v>
      </c>
      <c r="AT1604" s="127" t="s">
        <v>71</v>
      </c>
      <c r="AU1604" s="127" t="s">
        <v>79</v>
      </c>
      <c r="AY1604" s="120" t="s">
        <v>163</v>
      </c>
      <c r="BK1604" s="128">
        <f>SUM(BK1605:BK1606)</f>
        <v>0</v>
      </c>
    </row>
    <row r="1605" spans="2:65" s="1" customFormat="1" ht="16.5" customHeight="1">
      <c r="B1605" s="32"/>
      <c r="C1605" s="131" t="s">
        <v>2755</v>
      </c>
      <c r="D1605" s="131" t="s">
        <v>165</v>
      </c>
      <c r="E1605" s="132" t="s">
        <v>2756</v>
      </c>
      <c r="F1605" s="133" t="s">
        <v>2754</v>
      </c>
      <c r="G1605" s="134" t="s">
        <v>1300</v>
      </c>
      <c r="H1605" s="135">
        <v>1</v>
      </c>
      <c r="I1605" s="136"/>
      <c r="J1605" s="137">
        <f>ROUND(I1605*H1605,2)</f>
        <v>0</v>
      </c>
      <c r="K1605" s="133" t="s">
        <v>169</v>
      </c>
      <c r="L1605" s="32"/>
      <c r="M1605" s="138" t="s">
        <v>19</v>
      </c>
      <c r="N1605" s="139" t="s">
        <v>43</v>
      </c>
      <c r="P1605" s="140">
        <f>O1605*H1605</f>
        <v>0</v>
      </c>
      <c r="Q1605" s="140">
        <v>0</v>
      </c>
      <c r="R1605" s="140">
        <f>Q1605*H1605</f>
        <v>0</v>
      </c>
      <c r="S1605" s="140">
        <v>0</v>
      </c>
      <c r="T1605" s="141">
        <f>S1605*H1605</f>
        <v>0</v>
      </c>
      <c r="AR1605" s="142" t="s">
        <v>2723</v>
      </c>
      <c r="AT1605" s="142" t="s">
        <v>165</v>
      </c>
      <c r="AU1605" s="142" t="s">
        <v>81</v>
      </c>
      <c r="AY1605" s="17" t="s">
        <v>163</v>
      </c>
      <c r="BE1605" s="143">
        <f>IF(N1605="základní",J1605,0)</f>
        <v>0</v>
      </c>
      <c r="BF1605" s="143">
        <f>IF(N1605="snížená",J1605,0)</f>
        <v>0</v>
      </c>
      <c r="BG1605" s="143">
        <f>IF(N1605="zákl. přenesená",J1605,0)</f>
        <v>0</v>
      </c>
      <c r="BH1605" s="143">
        <f>IF(N1605="sníž. přenesená",J1605,0)</f>
        <v>0</v>
      </c>
      <c r="BI1605" s="143">
        <f>IF(N1605="nulová",J1605,0)</f>
        <v>0</v>
      </c>
      <c r="BJ1605" s="17" t="s">
        <v>79</v>
      </c>
      <c r="BK1605" s="143">
        <f>ROUND(I1605*H1605,2)</f>
        <v>0</v>
      </c>
      <c r="BL1605" s="17" t="s">
        <v>2723</v>
      </c>
      <c r="BM1605" s="142" t="s">
        <v>2757</v>
      </c>
    </row>
    <row r="1606" spans="2:65" s="1" customFormat="1" ht="11.25">
      <c r="B1606" s="32"/>
      <c r="D1606" s="144" t="s">
        <v>172</v>
      </c>
      <c r="F1606" s="145" t="s">
        <v>2758</v>
      </c>
      <c r="I1606" s="146"/>
      <c r="L1606" s="32"/>
      <c r="M1606" s="147"/>
      <c r="T1606" s="53"/>
      <c r="AT1606" s="17" t="s">
        <v>172</v>
      </c>
      <c r="AU1606" s="17" t="s">
        <v>81</v>
      </c>
    </row>
    <row r="1607" spans="2:65" s="11" customFormat="1" ht="22.9" customHeight="1">
      <c r="B1607" s="119"/>
      <c r="D1607" s="120" t="s">
        <v>71</v>
      </c>
      <c r="E1607" s="129" t="s">
        <v>2759</v>
      </c>
      <c r="F1607" s="129" t="s">
        <v>2760</v>
      </c>
      <c r="I1607" s="122"/>
      <c r="J1607" s="130">
        <f>BK1607</f>
        <v>0</v>
      </c>
      <c r="L1607" s="119"/>
      <c r="M1607" s="124"/>
      <c r="P1607" s="125">
        <f>SUM(P1608:P1609)</f>
        <v>0</v>
      </c>
      <c r="R1607" s="125">
        <f>SUM(R1608:R1609)</f>
        <v>0</v>
      </c>
      <c r="T1607" s="126">
        <f>SUM(T1608:T1609)</f>
        <v>0</v>
      </c>
      <c r="AR1607" s="120" t="s">
        <v>196</v>
      </c>
      <c r="AT1607" s="127" t="s">
        <v>71</v>
      </c>
      <c r="AU1607" s="127" t="s">
        <v>79</v>
      </c>
      <c r="AY1607" s="120" t="s">
        <v>163</v>
      </c>
      <c r="BK1607" s="128">
        <f>SUM(BK1608:BK1609)</f>
        <v>0</v>
      </c>
    </row>
    <row r="1608" spans="2:65" s="1" customFormat="1" ht="16.5" customHeight="1">
      <c r="B1608" s="32"/>
      <c r="C1608" s="131" t="s">
        <v>2761</v>
      </c>
      <c r="D1608" s="131" t="s">
        <v>165</v>
      </c>
      <c r="E1608" s="132" t="s">
        <v>2762</v>
      </c>
      <c r="F1608" s="133" t="s">
        <v>2760</v>
      </c>
      <c r="G1608" s="134" t="s">
        <v>1300</v>
      </c>
      <c r="H1608" s="135">
        <v>1</v>
      </c>
      <c r="I1608" s="136"/>
      <c r="J1608" s="137">
        <f>ROUND(I1608*H1608,2)</f>
        <v>0</v>
      </c>
      <c r="K1608" s="133" t="s">
        <v>169</v>
      </c>
      <c r="L1608" s="32"/>
      <c r="M1608" s="138" t="s">
        <v>19</v>
      </c>
      <c r="N1608" s="139" t="s">
        <v>43</v>
      </c>
      <c r="P1608" s="140">
        <f>O1608*H1608</f>
        <v>0</v>
      </c>
      <c r="Q1608" s="140">
        <v>0</v>
      </c>
      <c r="R1608" s="140">
        <f>Q1608*H1608</f>
        <v>0</v>
      </c>
      <c r="S1608" s="140">
        <v>0</v>
      </c>
      <c r="T1608" s="141">
        <f>S1608*H1608</f>
        <v>0</v>
      </c>
      <c r="AR1608" s="142" t="s">
        <v>2723</v>
      </c>
      <c r="AT1608" s="142" t="s">
        <v>165</v>
      </c>
      <c r="AU1608" s="142" t="s">
        <v>81</v>
      </c>
      <c r="AY1608" s="17" t="s">
        <v>163</v>
      </c>
      <c r="BE1608" s="143">
        <f>IF(N1608="základní",J1608,0)</f>
        <v>0</v>
      </c>
      <c r="BF1608" s="143">
        <f>IF(N1608="snížená",J1608,0)</f>
        <v>0</v>
      </c>
      <c r="BG1608" s="143">
        <f>IF(N1608="zákl. přenesená",J1608,0)</f>
        <v>0</v>
      </c>
      <c r="BH1608" s="143">
        <f>IF(N1608="sníž. přenesená",J1608,0)</f>
        <v>0</v>
      </c>
      <c r="BI1608" s="143">
        <f>IF(N1608="nulová",J1608,0)</f>
        <v>0</v>
      </c>
      <c r="BJ1608" s="17" t="s">
        <v>79</v>
      </c>
      <c r="BK1608" s="143">
        <f>ROUND(I1608*H1608,2)</f>
        <v>0</v>
      </c>
      <c r="BL1608" s="17" t="s">
        <v>2723</v>
      </c>
      <c r="BM1608" s="142" t="s">
        <v>2763</v>
      </c>
    </row>
    <row r="1609" spans="2:65" s="1" customFormat="1" ht="11.25">
      <c r="B1609" s="32"/>
      <c r="D1609" s="144" t="s">
        <v>172</v>
      </c>
      <c r="F1609" s="145" t="s">
        <v>2764</v>
      </c>
      <c r="I1609" s="146"/>
      <c r="L1609" s="32"/>
      <c r="M1609" s="181"/>
      <c r="N1609" s="182"/>
      <c r="O1609" s="182"/>
      <c r="P1609" s="182"/>
      <c r="Q1609" s="182"/>
      <c r="R1609" s="182"/>
      <c r="S1609" s="182"/>
      <c r="T1609" s="183"/>
      <c r="AT1609" s="17" t="s">
        <v>172</v>
      </c>
      <c r="AU1609" s="17" t="s">
        <v>81</v>
      </c>
    </row>
    <row r="1610" spans="2:65" s="1" customFormat="1" ht="6.95" customHeight="1">
      <c r="B1610" s="41"/>
      <c r="C1610" s="42"/>
      <c r="D1610" s="42"/>
      <c r="E1610" s="42"/>
      <c r="F1610" s="42"/>
      <c r="G1610" s="42"/>
      <c r="H1610" s="42"/>
      <c r="I1610" s="42"/>
      <c r="J1610" s="42"/>
      <c r="K1610" s="42"/>
      <c r="L1610" s="32"/>
    </row>
  </sheetData>
  <sheetProtection algorithmName="SHA-512" hashValue="0aos4TX5MuxXhx/B3GZJR16H6sZDYiV/FYAii4Yv1mzS+Z3BtOolC97BoIp8SvoOhjLVPs1y1BuuCTivJrHvzw==" saltValue="bmKkXqgMBmubRsZOhgalWXBPCs/JZ7Z8/h7JIwqSaX7QlmAlFdXdqIhHyPgEsRHIDgM/FQWaXvdu6XzvE4xn9A==" spinCount="100000" sheet="1" objects="1" scenarios="1" formatColumns="0" formatRows="0" autoFilter="0"/>
  <autoFilter ref="C118:K1609" xr:uid="{00000000-0009-0000-0000-000001000000}"/>
  <mergeCells count="12">
    <mergeCell ref="E111:H111"/>
    <mergeCell ref="L2:V2"/>
    <mergeCell ref="E50:H50"/>
    <mergeCell ref="E52:H52"/>
    <mergeCell ref="E54:H54"/>
    <mergeCell ref="E107:H107"/>
    <mergeCell ref="E109:H109"/>
    <mergeCell ref="E7:H7"/>
    <mergeCell ref="E9:H9"/>
    <mergeCell ref="E11:H11"/>
    <mergeCell ref="E20:H20"/>
    <mergeCell ref="E29:H29"/>
  </mergeCells>
  <hyperlinks>
    <hyperlink ref="F123" r:id="rId1" xr:uid="{00000000-0004-0000-0100-000000000000}"/>
    <hyperlink ref="F126" r:id="rId2" xr:uid="{00000000-0004-0000-0100-000001000000}"/>
    <hyperlink ref="F129" r:id="rId3" xr:uid="{00000000-0004-0000-0100-000002000000}"/>
    <hyperlink ref="F135" r:id="rId4" xr:uid="{00000000-0004-0000-0100-000003000000}"/>
    <hyperlink ref="F138" r:id="rId5" xr:uid="{00000000-0004-0000-0100-000004000000}"/>
    <hyperlink ref="F144" r:id="rId6" xr:uid="{00000000-0004-0000-0100-000005000000}"/>
    <hyperlink ref="F150" r:id="rId7" xr:uid="{00000000-0004-0000-0100-000006000000}"/>
    <hyperlink ref="F156" r:id="rId8" xr:uid="{00000000-0004-0000-0100-000007000000}"/>
    <hyperlink ref="F166" r:id="rId9" xr:uid="{00000000-0004-0000-0100-000008000000}"/>
    <hyperlink ref="F170" r:id="rId10" xr:uid="{00000000-0004-0000-0100-000009000000}"/>
    <hyperlink ref="F177" r:id="rId11" xr:uid="{00000000-0004-0000-0100-00000A000000}"/>
    <hyperlink ref="F181" r:id="rId12" xr:uid="{00000000-0004-0000-0100-00000B000000}"/>
    <hyperlink ref="F186" r:id="rId13" xr:uid="{00000000-0004-0000-0100-00000C000000}"/>
    <hyperlink ref="F190" r:id="rId14" xr:uid="{00000000-0004-0000-0100-00000D000000}"/>
    <hyperlink ref="F193" r:id="rId15" xr:uid="{00000000-0004-0000-0100-00000E000000}"/>
    <hyperlink ref="F196" r:id="rId16" xr:uid="{00000000-0004-0000-0100-00000F000000}"/>
    <hyperlink ref="F199" r:id="rId17" xr:uid="{00000000-0004-0000-0100-000010000000}"/>
    <hyperlink ref="F202" r:id="rId18" xr:uid="{00000000-0004-0000-0100-000011000000}"/>
    <hyperlink ref="F205" r:id="rId19" xr:uid="{00000000-0004-0000-0100-000012000000}"/>
    <hyperlink ref="F208" r:id="rId20" xr:uid="{00000000-0004-0000-0100-000013000000}"/>
    <hyperlink ref="F213" r:id="rId21" xr:uid="{00000000-0004-0000-0100-000014000000}"/>
    <hyperlink ref="F217" r:id="rId22" xr:uid="{00000000-0004-0000-0100-000015000000}"/>
    <hyperlink ref="F221" r:id="rId23" xr:uid="{00000000-0004-0000-0100-000016000000}"/>
    <hyperlink ref="F228" r:id="rId24" xr:uid="{00000000-0004-0000-0100-000017000000}"/>
    <hyperlink ref="F231" r:id="rId25" xr:uid="{00000000-0004-0000-0100-000018000000}"/>
    <hyperlink ref="F234" r:id="rId26" xr:uid="{00000000-0004-0000-0100-000019000000}"/>
    <hyperlink ref="F237" r:id="rId27" xr:uid="{00000000-0004-0000-0100-00001A000000}"/>
    <hyperlink ref="F240" r:id="rId28" xr:uid="{00000000-0004-0000-0100-00001B000000}"/>
    <hyperlink ref="F246" r:id="rId29" xr:uid="{00000000-0004-0000-0100-00001C000000}"/>
    <hyperlink ref="F252" r:id="rId30" xr:uid="{00000000-0004-0000-0100-00001D000000}"/>
    <hyperlink ref="F255" r:id="rId31" xr:uid="{00000000-0004-0000-0100-00001E000000}"/>
    <hyperlink ref="F260" r:id="rId32" xr:uid="{00000000-0004-0000-0100-00001F000000}"/>
    <hyperlink ref="F264" r:id="rId33" xr:uid="{00000000-0004-0000-0100-000020000000}"/>
    <hyperlink ref="F268" r:id="rId34" xr:uid="{00000000-0004-0000-0100-000021000000}"/>
    <hyperlink ref="F272" r:id="rId35" xr:uid="{00000000-0004-0000-0100-000022000000}"/>
    <hyperlink ref="F275" r:id="rId36" xr:uid="{00000000-0004-0000-0100-000023000000}"/>
    <hyperlink ref="F283" r:id="rId37" xr:uid="{00000000-0004-0000-0100-000024000000}"/>
    <hyperlink ref="F289" r:id="rId38" xr:uid="{00000000-0004-0000-0100-000025000000}"/>
    <hyperlink ref="F295" r:id="rId39" xr:uid="{00000000-0004-0000-0100-000026000000}"/>
    <hyperlink ref="F298" r:id="rId40" xr:uid="{00000000-0004-0000-0100-000027000000}"/>
    <hyperlink ref="F302" r:id="rId41" xr:uid="{00000000-0004-0000-0100-000028000000}"/>
    <hyperlink ref="F304" r:id="rId42" xr:uid="{00000000-0004-0000-0100-000029000000}"/>
    <hyperlink ref="F313" r:id="rId43" xr:uid="{00000000-0004-0000-0100-00002A000000}"/>
    <hyperlink ref="F320" r:id="rId44" xr:uid="{00000000-0004-0000-0100-00002B000000}"/>
    <hyperlink ref="F327" r:id="rId45" xr:uid="{00000000-0004-0000-0100-00002C000000}"/>
    <hyperlink ref="F336" r:id="rId46" xr:uid="{00000000-0004-0000-0100-00002D000000}"/>
    <hyperlink ref="F340" r:id="rId47" xr:uid="{00000000-0004-0000-0100-00002E000000}"/>
    <hyperlink ref="F346" r:id="rId48" xr:uid="{00000000-0004-0000-0100-00002F000000}"/>
    <hyperlink ref="F348" r:id="rId49" xr:uid="{00000000-0004-0000-0100-000030000000}"/>
    <hyperlink ref="F351" r:id="rId50" xr:uid="{00000000-0004-0000-0100-000031000000}"/>
    <hyperlink ref="F355" r:id="rId51" xr:uid="{00000000-0004-0000-0100-000032000000}"/>
    <hyperlink ref="F363" r:id="rId52" xr:uid="{00000000-0004-0000-0100-000033000000}"/>
    <hyperlink ref="F370" r:id="rId53" xr:uid="{00000000-0004-0000-0100-000034000000}"/>
    <hyperlink ref="F374" r:id="rId54" xr:uid="{00000000-0004-0000-0100-000035000000}"/>
    <hyperlink ref="F378" r:id="rId55" xr:uid="{00000000-0004-0000-0100-000036000000}"/>
    <hyperlink ref="F386" r:id="rId56" xr:uid="{00000000-0004-0000-0100-000037000000}"/>
    <hyperlink ref="F395" r:id="rId57" xr:uid="{00000000-0004-0000-0100-000038000000}"/>
    <hyperlink ref="F404" r:id="rId58" xr:uid="{00000000-0004-0000-0100-000039000000}"/>
    <hyperlink ref="F406" r:id="rId59" xr:uid="{00000000-0004-0000-0100-00003A000000}"/>
    <hyperlink ref="F410" r:id="rId60" xr:uid="{00000000-0004-0000-0100-00003B000000}"/>
    <hyperlink ref="F414" r:id="rId61" xr:uid="{00000000-0004-0000-0100-00003C000000}"/>
    <hyperlink ref="F418" r:id="rId62" xr:uid="{00000000-0004-0000-0100-00003D000000}"/>
    <hyperlink ref="F424" r:id="rId63" xr:uid="{00000000-0004-0000-0100-00003E000000}"/>
    <hyperlink ref="F428" r:id="rId64" xr:uid="{00000000-0004-0000-0100-00003F000000}"/>
    <hyperlink ref="F432" r:id="rId65" xr:uid="{00000000-0004-0000-0100-000040000000}"/>
    <hyperlink ref="F434" r:id="rId66" xr:uid="{00000000-0004-0000-0100-000041000000}"/>
    <hyperlink ref="F442" r:id="rId67" xr:uid="{00000000-0004-0000-0100-000042000000}"/>
    <hyperlink ref="F447" r:id="rId68" xr:uid="{00000000-0004-0000-0100-000043000000}"/>
    <hyperlink ref="F452" r:id="rId69" xr:uid="{00000000-0004-0000-0100-000044000000}"/>
    <hyperlink ref="F466" r:id="rId70" xr:uid="{00000000-0004-0000-0100-000045000000}"/>
    <hyperlink ref="F481" r:id="rId71" xr:uid="{00000000-0004-0000-0100-000046000000}"/>
    <hyperlink ref="F496" r:id="rId72" xr:uid="{00000000-0004-0000-0100-000047000000}"/>
    <hyperlink ref="F499" r:id="rId73" xr:uid="{00000000-0004-0000-0100-000048000000}"/>
    <hyperlink ref="F502" r:id="rId74" xr:uid="{00000000-0004-0000-0100-000049000000}"/>
    <hyperlink ref="F504" r:id="rId75" xr:uid="{00000000-0004-0000-0100-00004A000000}"/>
    <hyperlink ref="F510" r:id="rId76" xr:uid="{00000000-0004-0000-0100-00004B000000}"/>
    <hyperlink ref="F516" r:id="rId77" xr:uid="{00000000-0004-0000-0100-00004C000000}"/>
    <hyperlink ref="F522" r:id="rId78" xr:uid="{00000000-0004-0000-0100-00004D000000}"/>
    <hyperlink ref="F526" r:id="rId79" xr:uid="{00000000-0004-0000-0100-00004E000000}"/>
    <hyperlink ref="F530" r:id="rId80" xr:uid="{00000000-0004-0000-0100-00004F000000}"/>
    <hyperlink ref="F532" r:id="rId81" xr:uid="{00000000-0004-0000-0100-000050000000}"/>
    <hyperlink ref="F537" r:id="rId82" xr:uid="{00000000-0004-0000-0100-000051000000}"/>
    <hyperlink ref="F542" r:id="rId83" xr:uid="{00000000-0004-0000-0100-000052000000}"/>
    <hyperlink ref="F544" r:id="rId84" xr:uid="{00000000-0004-0000-0100-000053000000}"/>
    <hyperlink ref="F552" r:id="rId85" xr:uid="{00000000-0004-0000-0100-000054000000}"/>
    <hyperlink ref="F586" r:id="rId86" xr:uid="{00000000-0004-0000-0100-000055000000}"/>
    <hyperlink ref="F591" r:id="rId87" xr:uid="{00000000-0004-0000-0100-000056000000}"/>
    <hyperlink ref="F597" r:id="rId88" xr:uid="{00000000-0004-0000-0100-000057000000}"/>
    <hyperlink ref="F604" r:id="rId89" xr:uid="{00000000-0004-0000-0100-000058000000}"/>
    <hyperlink ref="F611" r:id="rId90" xr:uid="{00000000-0004-0000-0100-000059000000}"/>
    <hyperlink ref="F618" r:id="rId91" xr:uid="{00000000-0004-0000-0100-00005A000000}"/>
    <hyperlink ref="F624" r:id="rId92" xr:uid="{00000000-0004-0000-0100-00005B000000}"/>
    <hyperlink ref="F628" r:id="rId93" xr:uid="{00000000-0004-0000-0100-00005C000000}"/>
    <hyperlink ref="F631" r:id="rId94" xr:uid="{00000000-0004-0000-0100-00005D000000}"/>
    <hyperlink ref="F636" r:id="rId95" xr:uid="{00000000-0004-0000-0100-00005E000000}"/>
    <hyperlink ref="F646" r:id="rId96" xr:uid="{00000000-0004-0000-0100-00005F000000}"/>
    <hyperlink ref="F653" r:id="rId97" xr:uid="{00000000-0004-0000-0100-000060000000}"/>
    <hyperlink ref="F660" r:id="rId98" xr:uid="{00000000-0004-0000-0100-000061000000}"/>
    <hyperlink ref="F667" r:id="rId99" xr:uid="{00000000-0004-0000-0100-000062000000}"/>
    <hyperlink ref="F673" r:id="rId100" xr:uid="{00000000-0004-0000-0100-000063000000}"/>
    <hyperlink ref="F680" r:id="rId101" xr:uid="{00000000-0004-0000-0100-000064000000}"/>
    <hyperlink ref="F687" r:id="rId102" xr:uid="{00000000-0004-0000-0100-000065000000}"/>
    <hyperlink ref="F698" r:id="rId103" xr:uid="{00000000-0004-0000-0100-000066000000}"/>
    <hyperlink ref="F703" r:id="rId104" xr:uid="{00000000-0004-0000-0100-000067000000}"/>
    <hyperlink ref="F707" r:id="rId105" xr:uid="{00000000-0004-0000-0100-000068000000}"/>
    <hyperlink ref="F711" r:id="rId106" xr:uid="{00000000-0004-0000-0100-000069000000}"/>
    <hyperlink ref="F714" r:id="rId107" xr:uid="{00000000-0004-0000-0100-00006A000000}"/>
    <hyperlink ref="F731" r:id="rId108" xr:uid="{00000000-0004-0000-0100-00006B000000}"/>
    <hyperlink ref="F738" r:id="rId109" xr:uid="{00000000-0004-0000-0100-00006C000000}"/>
    <hyperlink ref="F741" r:id="rId110" xr:uid="{00000000-0004-0000-0100-00006D000000}"/>
    <hyperlink ref="F747" r:id="rId111" xr:uid="{00000000-0004-0000-0100-00006E000000}"/>
    <hyperlink ref="F751" r:id="rId112" xr:uid="{00000000-0004-0000-0100-00006F000000}"/>
    <hyperlink ref="F755" r:id="rId113" xr:uid="{00000000-0004-0000-0100-000070000000}"/>
    <hyperlink ref="F759" r:id="rId114" xr:uid="{00000000-0004-0000-0100-000071000000}"/>
    <hyperlink ref="F763" r:id="rId115" xr:uid="{00000000-0004-0000-0100-000072000000}"/>
    <hyperlink ref="F766" r:id="rId116" xr:uid="{00000000-0004-0000-0100-000073000000}"/>
    <hyperlink ref="F769" r:id="rId117" xr:uid="{00000000-0004-0000-0100-000074000000}"/>
    <hyperlink ref="F773" r:id="rId118" xr:uid="{00000000-0004-0000-0100-000075000000}"/>
    <hyperlink ref="F777" r:id="rId119" xr:uid="{00000000-0004-0000-0100-000076000000}"/>
    <hyperlink ref="F780" r:id="rId120" xr:uid="{00000000-0004-0000-0100-000077000000}"/>
    <hyperlink ref="F784" r:id="rId121" xr:uid="{00000000-0004-0000-0100-000078000000}"/>
    <hyperlink ref="F788" r:id="rId122" xr:uid="{00000000-0004-0000-0100-000079000000}"/>
    <hyperlink ref="F790" r:id="rId123" xr:uid="{00000000-0004-0000-0100-00007A000000}"/>
    <hyperlink ref="F803" r:id="rId124" xr:uid="{00000000-0004-0000-0100-00007B000000}"/>
    <hyperlink ref="F807" r:id="rId125" xr:uid="{00000000-0004-0000-0100-00007C000000}"/>
    <hyperlink ref="F811" r:id="rId126" xr:uid="{00000000-0004-0000-0100-00007D000000}"/>
    <hyperlink ref="F814" r:id="rId127" xr:uid="{00000000-0004-0000-0100-00007E000000}"/>
    <hyperlink ref="F827" r:id="rId128" xr:uid="{00000000-0004-0000-0100-00007F000000}"/>
    <hyperlink ref="F835" r:id="rId129" xr:uid="{00000000-0004-0000-0100-000080000000}"/>
    <hyperlink ref="F840" r:id="rId130" xr:uid="{00000000-0004-0000-0100-000081000000}"/>
    <hyperlink ref="F844" r:id="rId131" xr:uid="{00000000-0004-0000-0100-000082000000}"/>
    <hyperlink ref="F848" r:id="rId132" xr:uid="{00000000-0004-0000-0100-000083000000}"/>
    <hyperlink ref="F856" r:id="rId133" xr:uid="{00000000-0004-0000-0100-000084000000}"/>
    <hyperlink ref="F866" r:id="rId134" xr:uid="{00000000-0004-0000-0100-000085000000}"/>
    <hyperlink ref="F1019" r:id="rId135" xr:uid="{00000000-0004-0000-0100-000086000000}"/>
    <hyperlink ref="F1026" r:id="rId136" xr:uid="{00000000-0004-0000-0100-000087000000}"/>
    <hyperlink ref="F1033" r:id="rId137" xr:uid="{00000000-0004-0000-0100-000088000000}"/>
    <hyperlink ref="F1040" r:id="rId138" xr:uid="{00000000-0004-0000-0100-000089000000}"/>
    <hyperlink ref="F1047" r:id="rId139" xr:uid="{00000000-0004-0000-0100-00008A000000}"/>
    <hyperlink ref="F1054" r:id="rId140" xr:uid="{00000000-0004-0000-0100-00008B000000}"/>
    <hyperlink ref="F1058" r:id="rId141" xr:uid="{00000000-0004-0000-0100-00008C000000}"/>
    <hyperlink ref="F1065" r:id="rId142" xr:uid="{00000000-0004-0000-0100-00008D000000}"/>
    <hyperlink ref="F1072" r:id="rId143" xr:uid="{00000000-0004-0000-0100-00008E000000}"/>
    <hyperlink ref="F1079" r:id="rId144" xr:uid="{00000000-0004-0000-0100-00008F000000}"/>
    <hyperlink ref="F1082" r:id="rId145" xr:uid="{00000000-0004-0000-0100-000090000000}"/>
    <hyperlink ref="F1086" r:id="rId146" xr:uid="{00000000-0004-0000-0100-000091000000}"/>
    <hyperlink ref="F1090" r:id="rId147" xr:uid="{00000000-0004-0000-0100-000092000000}"/>
    <hyperlink ref="F1094" r:id="rId148" xr:uid="{00000000-0004-0000-0100-000093000000}"/>
    <hyperlink ref="F1100" r:id="rId149" xr:uid="{00000000-0004-0000-0100-000094000000}"/>
    <hyperlink ref="F1107" r:id="rId150" xr:uid="{00000000-0004-0000-0100-000095000000}"/>
    <hyperlink ref="F1114" r:id="rId151" xr:uid="{00000000-0004-0000-0100-000096000000}"/>
    <hyperlink ref="F1121" r:id="rId152" xr:uid="{00000000-0004-0000-0100-000097000000}"/>
    <hyperlink ref="F1125" r:id="rId153" xr:uid="{00000000-0004-0000-0100-000098000000}"/>
    <hyperlink ref="F1132" r:id="rId154" xr:uid="{00000000-0004-0000-0100-000099000000}"/>
    <hyperlink ref="F1139" r:id="rId155" xr:uid="{00000000-0004-0000-0100-00009A000000}"/>
    <hyperlink ref="F1150" r:id="rId156" xr:uid="{00000000-0004-0000-0100-00009B000000}"/>
    <hyperlink ref="F1157" r:id="rId157" xr:uid="{00000000-0004-0000-0100-00009C000000}"/>
    <hyperlink ref="F1164" r:id="rId158" xr:uid="{00000000-0004-0000-0100-00009D000000}"/>
    <hyperlink ref="F1174" r:id="rId159" xr:uid="{00000000-0004-0000-0100-00009E000000}"/>
    <hyperlink ref="F1181" r:id="rId160" xr:uid="{00000000-0004-0000-0100-00009F000000}"/>
    <hyperlink ref="F1188" r:id="rId161" xr:uid="{00000000-0004-0000-0100-0000A0000000}"/>
    <hyperlink ref="F1195" r:id="rId162" xr:uid="{00000000-0004-0000-0100-0000A1000000}"/>
    <hyperlink ref="F1202" r:id="rId163" xr:uid="{00000000-0004-0000-0100-0000A2000000}"/>
    <hyperlink ref="F1209" r:id="rId164" xr:uid="{00000000-0004-0000-0100-0000A3000000}"/>
    <hyperlink ref="F1215" r:id="rId165" xr:uid="{00000000-0004-0000-0100-0000A4000000}"/>
    <hyperlink ref="F1224" r:id="rId166" xr:uid="{00000000-0004-0000-0100-0000A5000000}"/>
    <hyperlink ref="F1231" r:id="rId167" xr:uid="{00000000-0004-0000-0100-0000A6000000}"/>
    <hyperlink ref="F1238" r:id="rId168" xr:uid="{00000000-0004-0000-0100-0000A7000000}"/>
    <hyperlink ref="F1248" r:id="rId169" xr:uid="{00000000-0004-0000-0100-0000A8000000}"/>
    <hyperlink ref="F1251" r:id="rId170" xr:uid="{00000000-0004-0000-0100-0000A9000000}"/>
    <hyperlink ref="F1254" r:id="rId171" xr:uid="{00000000-0004-0000-0100-0000AA000000}"/>
    <hyperlink ref="F1257" r:id="rId172" xr:uid="{00000000-0004-0000-0100-0000AB000000}"/>
    <hyperlink ref="F1262" r:id="rId173" xr:uid="{00000000-0004-0000-0100-0000AC000000}"/>
    <hyperlink ref="F1267" r:id="rId174" xr:uid="{00000000-0004-0000-0100-0000AD000000}"/>
    <hyperlink ref="F1272" r:id="rId175" xr:uid="{00000000-0004-0000-0100-0000AE000000}"/>
    <hyperlink ref="F1276" r:id="rId176" xr:uid="{00000000-0004-0000-0100-0000AF000000}"/>
    <hyperlink ref="F1278" r:id="rId177" xr:uid="{00000000-0004-0000-0100-0000B0000000}"/>
    <hyperlink ref="F1288" r:id="rId178" xr:uid="{00000000-0004-0000-0100-0000B1000000}"/>
    <hyperlink ref="F1294" r:id="rId179" xr:uid="{00000000-0004-0000-0100-0000B2000000}"/>
    <hyperlink ref="F1299" r:id="rId180" xr:uid="{00000000-0004-0000-0100-0000B3000000}"/>
    <hyperlink ref="F1303" r:id="rId181" xr:uid="{00000000-0004-0000-0100-0000B4000000}"/>
    <hyperlink ref="F1310" r:id="rId182" xr:uid="{00000000-0004-0000-0100-0000B5000000}"/>
    <hyperlink ref="F1316" r:id="rId183" xr:uid="{00000000-0004-0000-0100-0000B6000000}"/>
    <hyperlink ref="F1319" r:id="rId184" xr:uid="{00000000-0004-0000-0100-0000B7000000}"/>
    <hyperlink ref="F1325" r:id="rId185" xr:uid="{00000000-0004-0000-0100-0000B8000000}"/>
    <hyperlink ref="F1330" r:id="rId186" xr:uid="{00000000-0004-0000-0100-0000B9000000}"/>
    <hyperlink ref="F1340" r:id="rId187" xr:uid="{00000000-0004-0000-0100-0000BA000000}"/>
    <hyperlink ref="F1345" r:id="rId188" xr:uid="{00000000-0004-0000-0100-0000BB000000}"/>
    <hyperlink ref="F1349" r:id="rId189" xr:uid="{00000000-0004-0000-0100-0000BC000000}"/>
    <hyperlink ref="F1356" r:id="rId190" xr:uid="{00000000-0004-0000-0100-0000BD000000}"/>
    <hyperlink ref="F1360" r:id="rId191" xr:uid="{00000000-0004-0000-0100-0000BE000000}"/>
    <hyperlink ref="F1364" r:id="rId192" xr:uid="{00000000-0004-0000-0100-0000BF000000}"/>
    <hyperlink ref="F1371" r:id="rId193" xr:uid="{00000000-0004-0000-0100-0000C0000000}"/>
    <hyperlink ref="F1380" r:id="rId194" xr:uid="{00000000-0004-0000-0100-0000C1000000}"/>
    <hyperlink ref="F1388" r:id="rId195" xr:uid="{00000000-0004-0000-0100-0000C2000000}"/>
    <hyperlink ref="F1412" r:id="rId196" xr:uid="{00000000-0004-0000-0100-0000C3000000}"/>
    <hyperlink ref="F1415" r:id="rId197" xr:uid="{00000000-0004-0000-0100-0000C4000000}"/>
    <hyperlink ref="F1422" r:id="rId198" xr:uid="{00000000-0004-0000-0100-0000C5000000}"/>
    <hyperlink ref="F1468" r:id="rId199" xr:uid="{00000000-0004-0000-0100-0000C6000000}"/>
    <hyperlink ref="F1474" r:id="rId200" xr:uid="{00000000-0004-0000-0100-0000C7000000}"/>
    <hyperlink ref="F1529" r:id="rId201" xr:uid="{00000000-0004-0000-0100-0000C8000000}"/>
    <hyperlink ref="F1535" r:id="rId202" xr:uid="{00000000-0004-0000-0100-0000C9000000}"/>
    <hyperlink ref="F1539" r:id="rId203" xr:uid="{00000000-0004-0000-0100-0000CA000000}"/>
    <hyperlink ref="F1542" r:id="rId204" xr:uid="{00000000-0004-0000-0100-0000CB000000}"/>
    <hyperlink ref="F1549" r:id="rId205" xr:uid="{00000000-0004-0000-0100-0000CC000000}"/>
    <hyperlink ref="F1556" r:id="rId206" xr:uid="{00000000-0004-0000-0100-0000CD000000}"/>
    <hyperlink ref="F1560" r:id="rId207" xr:uid="{00000000-0004-0000-0100-0000CE000000}"/>
    <hyperlink ref="F1570" r:id="rId208" xr:uid="{00000000-0004-0000-0100-0000CF000000}"/>
    <hyperlink ref="F1574" r:id="rId209" xr:uid="{00000000-0004-0000-0100-0000D0000000}"/>
    <hyperlink ref="F1583" r:id="rId210" xr:uid="{00000000-0004-0000-0100-0000D1000000}"/>
    <hyperlink ref="F1586" r:id="rId211" xr:uid="{00000000-0004-0000-0100-0000D2000000}"/>
    <hyperlink ref="F1592" r:id="rId212" xr:uid="{00000000-0004-0000-0100-0000D3000000}"/>
    <hyperlink ref="F1595" r:id="rId213" xr:uid="{00000000-0004-0000-0100-0000D4000000}"/>
    <hyperlink ref="F1598" r:id="rId214" xr:uid="{00000000-0004-0000-0100-0000D5000000}"/>
    <hyperlink ref="F1601" r:id="rId215" xr:uid="{00000000-0004-0000-0100-0000D6000000}"/>
    <hyperlink ref="F1603" r:id="rId216" xr:uid="{00000000-0004-0000-0100-0000D7000000}"/>
    <hyperlink ref="F1606" r:id="rId217" xr:uid="{00000000-0004-0000-0100-0000D8000000}"/>
    <hyperlink ref="F1609" r:id="rId218" xr:uid="{00000000-0004-0000-0100-0000D9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2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41"/>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99"/>
      <c r="M2" s="299"/>
      <c r="N2" s="299"/>
      <c r="O2" s="299"/>
      <c r="P2" s="299"/>
      <c r="Q2" s="299"/>
      <c r="R2" s="299"/>
      <c r="S2" s="299"/>
      <c r="T2" s="299"/>
      <c r="U2" s="299"/>
      <c r="V2" s="299"/>
      <c r="AT2" s="17" t="s">
        <v>89</v>
      </c>
    </row>
    <row r="3" spans="2:46" ht="6.95" customHeight="1">
      <c r="B3" s="18"/>
      <c r="C3" s="19"/>
      <c r="D3" s="19"/>
      <c r="E3" s="19"/>
      <c r="F3" s="19"/>
      <c r="G3" s="19"/>
      <c r="H3" s="19"/>
      <c r="I3" s="19"/>
      <c r="J3" s="19"/>
      <c r="K3" s="19"/>
      <c r="L3" s="20"/>
      <c r="AT3" s="17" t="s">
        <v>81</v>
      </c>
    </row>
    <row r="4" spans="2:46" ht="24.95" customHeight="1">
      <c r="B4" s="20"/>
      <c r="D4" s="21" t="s">
        <v>105</v>
      </c>
      <c r="L4" s="20"/>
      <c r="M4" s="90" t="s">
        <v>10</v>
      </c>
      <c r="AT4" s="17" t="s">
        <v>4</v>
      </c>
    </row>
    <row r="5" spans="2:46" ht="6.95" customHeight="1">
      <c r="B5" s="20"/>
      <c r="L5" s="20"/>
    </row>
    <row r="6" spans="2:46" ht="12" customHeight="1">
      <c r="B6" s="20"/>
      <c r="D6" s="27" t="s">
        <v>16</v>
      </c>
      <c r="L6" s="20"/>
    </row>
    <row r="7" spans="2:46" ht="16.5" customHeight="1">
      <c r="B7" s="20"/>
      <c r="E7" s="314" t="str">
        <f>'Rekapitulace stavby'!K6</f>
        <v>Sportovní hala Sušice</v>
      </c>
      <c r="F7" s="315"/>
      <c r="G7" s="315"/>
      <c r="H7" s="315"/>
      <c r="L7" s="20"/>
    </row>
    <row r="8" spans="2:46" ht="12" customHeight="1">
      <c r="B8" s="20"/>
      <c r="D8" s="27" t="s">
        <v>106</v>
      </c>
      <c r="L8" s="20"/>
    </row>
    <row r="9" spans="2:46" s="1" customFormat="1" ht="16.5" customHeight="1">
      <c r="B9" s="32"/>
      <c r="E9" s="314" t="s">
        <v>107</v>
      </c>
      <c r="F9" s="316"/>
      <c r="G9" s="316"/>
      <c r="H9" s="316"/>
      <c r="L9" s="32"/>
    </row>
    <row r="10" spans="2:46" s="1" customFormat="1" ht="12" customHeight="1">
      <c r="B10" s="32"/>
      <c r="D10" s="27" t="s">
        <v>108</v>
      </c>
      <c r="L10" s="32"/>
    </row>
    <row r="11" spans="2:46" s="1" customFormat="1" ht="16.5" customHeight="1">
      <c r="B11" s="32"/>
      <c r="E11" s="273" t="s">
        <v>2765</v>
      </c>
      <c r="F11" s="316"/>
      <c r="G11" s="316"/>
      <c r="H11" s="316"/>
      <c r="L11" s="32"/>
    </row>
    <row r="12" spans="2:46" s="1" customFormat="1" ht="11.25">
      <c r="B12" s="32"/>
      <c r="L12" s="32"/>
    </row>
    <row r="13" spans="2:46" s="1" customFormat="1" ht="12" customHeight="1">
      <c r="B13" s="32"/>
      <c r="D13" s="27" t="s">
        <v>18</v>
      </c>
      <c r="F13" s="25" t="s">
        <v>19</v>
      </c>
      <c r="I13" s="27" t="s">
        <v>20</v>
      </c>
      <c r="J13" s="25" t="s">
        <v>19</v>
      </c>
      <c r="L13" s="32"/>
    </row>
    <row r="14" spans="2:46" s="1" customFormat="1" ht="12" customHeight="1">
      <c r="B14" s="32"/>
      <c r="D14" s="27" t="s">
        <v>21</v>
      </c>
      <c r="F14" s="25" t="s">
        <v>22</v>
      </c>
      <c r="I14" s="27" t="s">
        <v>23</v>
      </c>
      <c r="J14" s="49" t="str">
        <f>'Rekapitulace stavby'!AN8</f>
        <v>Vyplň údaj</v>
      </c>
      <c r="L14" s="32"/>
    </row>
    <row r="15" spans="2:46" s="1" customFormat="1" ht="10.9" customHeight="1">
      <c r="B15" s="32"/>
      <c r="L15" s="32"/>
    </row>
    <row r="16" spans="2:46" s="1" customFormat="1" ht="12" customHeight="1">
      <c r="B16" s="32"/>
      <c r="D16" s="27" t="s">
        <v>24</v>
      </c>
      <c r="I16" s="27" t="s">
        <v>25</v>
      </c>
      <c r="J16" s="25" t="s">
        <v>19</v>
      </c>
      <c r="L16" s="32"/>
    </row>
    <row r="17" spans="2:12" s="1" customFormat="1" ht="18" customHeight="1">
      <c r="B17" s="32"/>
      <c r="E17" s="25" t="s">
        <v>26</v>
      </c>
      <c r="I17" s="27" t="s">
        <v>27</v>
      </c>
      <c r="J17" s="25" t="s">
        <v>19</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317" t="str">
        <f>'Rekapitulace stavby'!E14</f>
        <v>Vyplň údaj</v>
      </c>
      <c r="F20" s="298"/>
      <c r="G20" s="298"/>
      <c r="H20" s="298"/>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31</v>
      </c>
      <c r="L22" s="32"/>
    </row>
    <row r="23" spans="2:12" s="1" customFormat="1" ht="18" customHeight="1">
      <c r="B23" s="32"/>
      <c r="E23" s="25" t="s">
        <v>32</v>
      </c>
      <c r="I23" s="27" t="s">
        <v>27</v>
      </c>
      <c r="J23" s="25" t="s">
        <v>33</v>
      </c>
      <c r="L23" s="32"/>
    </row>
    <row r="24" spans="2:12" s="1" customFormat="1" ht="6.95" customHeight="1">
      <c r="B24" s="32"/>
      <c r="L24" s="32"/>
    </row>
    <row r="25" spans="2:12" s="1" customFormat="1" ht="12" customHeight="1">
      <c r="B25" s="32"/>
      <c r="D25" s="27" t="s">
        <v>35</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36</v>
      </c>
      <c r="L28" s="32"/>
    </row>
    <row r="29" spans="2:12" s="7" customFormat="1" ht="16.5" customHeight="1">
      <c r="B29" s="91"/>
      <c r="E29" s="303" t="s">
        <v>19</v>
      </c>
      <c r="F29" s="303"/>
      <c r="G29" s="303"/>
      <c r="H29" s="303"/>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38</v>
      </c>
      <c r="J32" s="63">
        <f>ROUND(J90, 2)</f>
        <v>0</v>
      </c>
      <c r="L32" s="32"/>
    </row>
    <row r="33" spans="2:12" s="1" customFormat="1" ht="6.95" customHeight="1">
      <c r="B33" s="32"/>
      <c r="D33" s="50"/>
      <c r="E33" s="50"/>
      <c r="F33" s="50"/>
      <c r="G33" s="50"/>
      <c r="H33" s="50"/>
      <c r="I33" s="50"/>
      <c r="J33" s="50"/>
      <c r="K33" s="50"/>
      <c r="L33" s="32"/>
    </row>
    <row r="34" spans="2:12" s="1" customFormat="1" ht="14.45" customHeight="1">
      <c r="B34" s="32"/>
      <c r="F34" s="35" t="s">
        <v>40</v>
      </c>
      <c r="I34" s="35" t="s">
        <v>39</v>
      </c>
      <c r="J34" s="35" t="s">
        <v>41</v>
      </c>
      <c r="L34" s="32"/>
    </row>
    <row r="35" spans="2:12" s="1" customFormat="1" ht="14.45" customHeight="1">
      <c r="B35" s="32"/>
      <c r="D35" s="52" t="s">
        <v>42</v>
      </c>
      <c r="E35" s="27" t="s">
        <v>43</v>
      </c>
      <c r="F35" s="83">
        <f>ROUND((SUM(BE90:BE340)),  2)</f>
        <v>0</v>
      </c>
      <c r="I35" s="93">
        <v>0.21</v>
      </c>
      <c r="J35" s="83">
        <f>ROUND(((SUM(BE90:BE340))*I35),  2)</f>
        <v>0</v>
      </c>
      <c r="L35" s="32"/>
    </row>
    <row r="36" spans="2:12" s="1" customFormat="1" ht="14.45" customHeight="1">
      <c r="B36" s="32"/>
      <c r="E36" s="27" t="s">
        <v>44</v>
      </c>
      <c r="F36" s="83">
        <f>ROUND((SUM(BF90:BF340)),  2)</f>
        <v>0</v>
      </c>
      <c r="I36" s="93">
        <v>0.12</v>
      </c>
      <c r="J36" s="83">
        <f>ROUND(((SUM(BF90:BF340))*I36),  2)</f>
        <v>0</v>
      </c>
      <c r="L36" s="32"/>
    </row>
    <row r="37" spans="2:12" s="1" customFormat="1" ht="14.45" hidden="1" customHeight="1">
      <c r="B37" s="32"/>
      <c r="E37" s="27" t="s">
        <v>45</v>
      </c>
      <c r="F37" s="83">
        <f>ROUND((SUM(BG90:BG340)),  2)</f>
        <v>0</v>
      </c>
      <c r="I37" s="93">
        <v>0.21</v>
      </c>
      <c r="J37" s="83">
        <f>0</f>
        <v>0</v>
      </c>
      <c r="L37" s="32"/>
    </row>
    <row r="38" spans="2:12" s="1" customFormat="1" ht="14.45" hidden="1" customHeight="1">
      <c r="B38" s="32"/>
      <c r="E38" s="27" t="s">
        <v>46</v>
      </c>
      <c r="F38" s="83">
        <f>ROUND((SUM(BH90:BH340)),  2)</f>
        <v>0</v>
      </c>
      <c r="I38" s="93">
        <v>0.12</v>
      </c>
      <c r="J38" s="83">
        <f>0</f>
        <v>0</v>
      </c>
      <c r="L38" s="32"/>
    </row>
    <row r="39" spans="2:12" s="1" customFormat="1" ht="14.45" hidden="1" customHeight="1">
      <c r="B39" s="32"/>
      <c r="E39" s="27" t="s">
        <v>47</v>
      </c>
      <c r="F39" s="83">
        <f>ROUND((SUM(BI90:BI340)),  2)</f>
        <v>0</v>
      </c>
      <c r="I39" s="93">
        <v>0</v>
      </c>
      <c r="J39" s="83">
        <f>0</f>
        <v>0</v>
      </c>
      <c r="L39" s="32"/>
    </row>
    <row r="40" spans="2:12" s="1" customFormat="1" ht="6.95" customHeight="1">
      <c r="B40" s="32"/>
      <c r="L40" s="32"/>
    </row>
    <row r="41" spans="2:12" s="1" customFormat="1" ht="25.35" customHeight="1">
      <c r="B41" s="32"/>
      <c r="C41" s="94"/>
      <c r="D41" s="95" t="s">
        <v>48</v>
      </c>
      <c r="E41" s="54"/>
      <c r="F41" s="54"/>
      <c r="G41" s="96" t="s">
        <v>49</v>
      </c>
      <c r="H41" s="97" t="s">
        <v>50</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110</v>
      </c>
      <c r="L47" s="32"/>
    </row>
    <row r="48" spans="2:12" s="1" customFormat="1" ht="6.95" customHeight="1">
      <c r="B48" s="32"/>
      <c r="L48" s="32"/>
    </row>
    <row r="49" spans="2:47" s="1" customFormat="1" ht="12" customHeight="1">
      <c r="B49" s="32"/>
      <c r="C49" s="27" t="s">
        <v>16</v>
      </c>
      <c r="L49" s="32"/>
    </row>
    <row r="50" spans="2:47" s="1" customFormat="1" ht="16.5" customHeight="1">
      <c r="B50" s="32"/>
      <c r="E50" s="314" t="str">
        <f>E7</f>
        <v>Sportovní hala Sušice</v>
      </c>
      <c r="F50" s="315"/>
      <c r="G50" s="315"/>
      <c r="H50" s="315"/>
      <c r="L50" s="32"/>
    </row>
    <row r="51" spans="2:47" ht="12" customHeight="1">
      <c r="B51" s="20"/>
      <c r="C51" s="27" t="s">
        <v>106</v>
      </c>
      <c r="L51" s="20"/>
    </row>
    <row r="52" spans="2:47" s="1" customFormat="1" ht="16.5" customHeight="1">
      <c r="B52" s="32"/>
      <c r="E52" s="314" t="s">
        <v>107</v>
      </c>
      <c r="F52" s="316"/>
      <c r="G52" s="316"/>
      <c r="H52" s="316"/>
      <c r="L52" s="32"/>
    </row>
    <row r="53" spans="2:47" s="1" customFormat="1" ht="12" customHeight="1">
      <c r="B53" s="32"/>
      <c r="C53" s="27" t="s">
        <v>108</v>
      </c>
      <c r="L53" s="32"/>
    </row>
    <row r="54" spans="2:47" s="1" customFormat="1" ht="16.5" customHeight="1">
      <c r="B54" s="32"/>
      <c r="E54" s="273" t="str">
        <f>E11</f>
        <v>D.04 - Zdravotně technické instalace</v>
      </c>
      <c r="F54" s="316"/>
      <c r="G54" s="316"/>
      <c r="H54" s="316"/>
      <c r="L54" s="32"/>
    </row>
    <row r="55" spans="2:47" s="1" customFormat="1" ht="6.95" customHeight="1">
      <c r="B55" s="32"/>
      <c r="L55" s="32"/>
    </row>
    <row r="56" spans="2:47" s="1" customFormat="1" ht="12" customHeight="1">
      <c r="B56" s="32"/>
      <c r="C56" s="27" t="s">
        <v>21</v>
      </c>
      <c r="F56" s="25" t="str">
        <f>F14</f>
        <v xml:space="preserve"> </v>
      </c>
      <c r="I56" s="27" t="s">
        <v>23</v>
      </c>
      <c r="J56" s="49" t="str">
        <f>IF(J14="","",J14)</f>
        <v>Vyplň údaj</v>
      </c>
      <c r="L56" s="32"/>
    </row>
    <row r="57" spans="2:47" s="1" customFormat="1" ht="6.95" customHeight="1">
      <c r="B57" s="32"/>
      <c r="L57" s="32"/>
    </row>
    <row r="58" spans="2:47" s="1" customFormat="1" ht="15.2" customHeight="1">
      <c r="B58" s="32"/>
      <c r="C58" s="27" t="s">
        <v>24</v>
      </c>
      <c r="F58" s="25" t="str">
        <f>E17</f>
        <v>Město Sušice, nám. Svobody 138, 342 01 Sušice</v>
      </c>
      <c r="I58" s="27" t="s">
        <v>30</v>
      </c>
      <c r="J58" s="30" t="str">
        <f>E23</f>
        <v>APRIS s.r.o</v>
      </c>
      <c r="L58" s="32"/>
    </row>
    <row r="59" spans="2:47" s="1" customFormat="1" ht="15.2" customHeight="1">
      <c r="B59" s="32"/>
      <c r="C59" s="27" t="s">
        <v>28</v>
      </c>
      <c r="F59" s="25" t="str">
        <f>IF(E20="","",E20)</f>
        <v>Vyplň údaj</v>
      </c>
      <c r="I59" s="27" t="s">
        <v>35</v>
      </c>
      <c r="J59" s="30" t="str">
        <f>E26</f>
        <v xml:space="preserve"> </v>
      </c>
      <c r="L59" s="32"/>
    </row>
    <row r="60" spans="2:47" s="1" customFormat="1" ht="10.35" customHeight="1">
      <c r="B60" s="32"/>
      <c r="L60" s="32"/>
    </row>
    <row r="61" spans="2:47" s="1" customFormat="1" ht="29.25" customHeight="1">
      <c r="B61" s="32"/>
      <c r="C61" s="100" t="s">
        <v>111</v>
      </c>
      <c r="D61" s="94"/>
      <c r="E61" s="94"/>
      <c r="F61" s="94"/>
      <c r="G61" s="94"/>
      <c r="H61" s="94"/>
      <c r="I61" s="94"/>
      <c r="J61" s="101" t="s">
        <v>112</v>
      </c>
      <c r="K61" s="94"/>
      <c r="L61" s="32"/>
    </row>
    <row r="62" spans="2:47" s="1" customFormat="1" ht="10.35" customHeight="1">
      <c r="B62" s="32"/>
      <c r="L62" s="32"/>
    </row>
    <row r="63" spans="2:47" s="1" customFormat="1" ht="22.9" customHeight="1">
      <c r="B63" s="32"/>
      <c r="C63" s="102" t="s">
        <v>70</v>
      </c>
      <c r="J63" s="63">
        <f>J90</f>
        <v>0</v>
      </c>
      <c r="L63" s="32"/>
      <c r="AU63" s="17" t="s">
        <v>113</v>
      </c>
    </row>
    <row r="64" spans="2:47" s="8" customFormat="1" ht="24.95" customHeight="1">
      <c r="B64" s="103"/>
      <c r="D64" s="104" t="s">
        <v>2766</v>
      </c>
      <c r="E64" s="105"/>
      <c r="F64" s="105"/>
      <c r="G64" s="105"/>
      <c r="H64" s="105"/>
      <c r="I64" s="105"/>
      <c r="J64" s="106">
        <f>J91</f>
        <v>0</v>
      </c>
      <c r="L64" s="103"/>
    </row>
    <row r="65" spans="2:12" s="8" customFormat="1" ht="24.95" customHeight="1">
      <c r="B65" s="103"/>
      <c r="D65" s="104" t="s">
        <v>2767</v>
      </c>
      <c r="E65" s="105"/>
      <c r="F65" s="105"/>
      <c r="G65" s="105"/>
      <c r="H65" s="105"/>
      <c r="I65" s="105"/>
      <c r="J65" s="106">
        <f>J109</f>
        <v>0</v>
      </c>
      <c r="L65" s="103"/>
    </row>
    <row r="66" spans="2:12" s="8" customFormat="1" ht="24.95" customHeight="1">
      <c r="B66" s="103"/>
      <c r="D66" s="104" t="s">
        <v>2768</v>
      </c>
      <c r="E66" s="105"/>
      <c r="F66" s="105"/>
      <c r="G66" s="105"/>
      <c r="H66" s="105"/>
      <c r="I66" s="105"/>
      <c r="J66" s="106">
        <f>J194</f>
        <v>0</v>
      </c>
      <c r="L66" s="103"/>
    </row>
    <row r="67" spans="2:12" s="8" customFormat="1" ht="24.95" customHeight="1">
      <c r="B67" s="103"/>
      <c r="D67" s="104" t="s">
        <v>2769</v>
      </c>
      <c r="E67" s="105"/>
      <c r="F67" s="105"/>
      <c r="G67" s="105"/>
      <c r="H67" s="105"/>
      <c r="I67" s="105"/>
      <c r="J67" s="106">
        <f>J298</f>
        <v>0</v>
      </c>
      <c r="L67" s="103"/>
    </row>
    <row r="68" spans="2:12" s="8" customFormat="1" ht="24.95" customHeight="1">
      <c r="B68" s="103"/>
      <c r="D68" s="104" t="s">
        <v>2770</v>
      </c>
      <c r="E68" s="105"/>
      <c r="F68" s="105"/>
      <c r="G68" s="105"/>
      <c r="H68" s="105"/>
      <c r="I68" s="105"/>
      <c r="J68" s="106">
        <f>J319</f>
        <v>0</v>
      </c>
      <c r="L68" s="103"/>
    </row>
    <row r="69" spans="2:12" s="1" customFormat="1" ht="21.75" customHeight="1">
      <c r="B69" s="32"/>
      <c r="L69" s="32"/>
    </row>
    <row r="70" spans="2:12" s="1" customFormat="1" ht="6.95" customHeight="1">
      <c r="B70" s="41"/>
      <c r="C70" s="42"/>
      <c r="D70" s="42"/>
      <c r="E70" s="42"/>
      <c r="F70" s="42"/>
      <c r="G70" s="42"/>
      <c r="H70" s="42"/>
      <c r="I70" s="42"/>
      <c r="J70" s="42"/>
      <c r="K70" s="42"/>
      <c r="L70" s="32"/>
    </row>
    <row r="74" spans="2:12" s="1" customFormat="1" ht="6.95" customHeight="1">
      <c r="B74" s="43"/>
      <c r="C74" s="44"/>
      <c r="D74" s="44"/>
      <c r="E74" s="44"/>
      <c r="F74" s="44"/>
      <c r="G74" s="44"/>
      <c r="H74" s="44"/>
      <c r="I74" s="44"/>
      <c r="J74" s="44"/>
      <c r="K74" s="44"/>
      <c r="L74" s="32"/>
    </row>
    <row r="75" spans="2:12" s="1" customFormat="1" ht="24.95" customHeight="1">
      <c r="B75" s="32"/>
      <c r="C75" s="21" t="s">
        <v>148</v>
      </c>
      <c r="L75" s="32"/>
    </row>
    <row r="76" spans="2:12" s="1" customFormat="1" ht="6.95" customHeight="1">
      <c r="B76" s="32"/>
      <c r="L76" s="32"/>
    </row>
    <row r="77" spans="2:12" s="1" customFormat="1" ht="12" customHeight="1">
      <c r="B77" s="32"/>
      <c r="C77" s="27" t="s">
        <v>16</v>
      </c>
      <c r="L77" s="32"/>
    </row>
    <row r="78" spans="2:12" s="1" customFormat="1" ht="16.5" customHeight="1">
      <c r="B78" s="32"/>
      <c r="E78" s="314" t="str">
        <f>E7</f>
        <v>Sportovní hala Sušice</v>
      </c>
      <c r="F78" s="315"/>
      <c r="G78" s="315"/>
      <c r="H78" s="315"/>
      <c r="L78" s="32"/>
    </row>
    <row r="79" spans="2:12" ht="12" customHeight="1">
      <c r="B79" s="20"/>
      <c r="C79" s="27" t="s">
        <v>106</v>
      </c>
      <c r="L79" s="20"/>
    </row>
    <row r="80" spans="2:12" s="1" customFormat="1" ht="16.5" customHeight="1">
      <c r="B80" s="32"/>
      <c r="E80" s="314" t="s">
        <v>107</v>
      </c>
      <c r="F80" s="316"/>
      <c r="G80" s="316"/>
      <c r="H80" s="316"/>
      <c r="L80" s="32"/>
    </row>
    <row r="81" spans="2:65" s="1" customFormat="1" ht="12" customHeight="1">
      <c r="B81" s="32"/>
      <c r="C81" s="27" t="s">
        <v>108</v>
      </c>
      <c r="L81" s="32"/>
    </row>
    <row r="82" spans="2:65" s="1" customFormat="1" ht="16.5" customHeight="1">
      <c r="B82" s="32"/>
      <c r="E82" s="273" t="str">
        <f>E11</f>
        <v>D.04 - Zdravotně technické instalace</v>
      </c>
      <c r="F82" s="316"/>
      <c r="G82" s="316"/>
      <c r="H82" s="316"/>
      <c r="L82" s="32"/>
    </row>
    <row r="83" spans="2:65" s="1" customFormat="1" ht="6.95" customHeight="1">
      <c r="B83" s="32"/>
      <c r="L83" s="32"/>
    </row>
    <row r="84" spans="2:65" s="1" customFormat="1" ht="12" customHeight="1">
      <c r="B84" s="32"/>
      <c r="C84" s="27" t="s">
        <v>21</v>
      </c>
      <c r="F84" s="25" t="str">
        <f>F14</f>
        <v xml:space="preserve"> </v>
      </c>
      <c r="I84" s="27" t="s">
        <v>23</v>
      </c>
      <c r="J84" s="49" t="str">
        <f>IF(J14="","",J14)</f>
        <v>Vyplň údaj</v>
      </c>
      <c r="L84" s="32"/>
    </row>
    <row r="85" spans="2:65" s="1" customFormat="1" ht="6.95" customHeight="1">
      <c r="B85" s="32"/>
      <c r="L85" s="32"/>
    </row>
    <row r="86" spans="2:65" s="1" customFormat="1" ht="15.2" customHeight="1">
      <c r="B86" s="32"/>
      <c r="C86" s="27" t="s">
        <v>24</v>
      </c>
      <c r="F86" s="25" t="str">
        <f>E17</f>
        <v>Město Sušice, nám. Svobody 138, 342 01 Sušice</v>
      </c>
      <c r="I86" s="27" t="s">
        <v>30</v>
      </c>
      <c r="J86" s="30" t="str">
        <f>E23</f>
        <v>APRIS s.r.o</v>
      </c>
      <c r="L86" s="32"/>
    </row>
    <row r="87" spans="2:65" s="1" customFormat="1" ht="15.2" customHeight="1">
      <c r="B87" s="32"/>
      <c r="C87" s="27" t="s">
        <v>28</v>
      </c>
      <c r="F87" s="25" t="str">
        <f>IF(E20="","",E20)</f>
        <v>Vyplň údaj</v>
      </c>
      <c r="I87" s="27" t="s">
        <v>35</v>
      </c>
      <c r="J87" s="30" t="str">
        <f>E26</f>
        <v xml:space="preserve"> </v>
      </c>
      <c r="L87" s="32"/>
    </row>
    <row r="88" spans="2:65" s="1" customFormat="1" ht="10.35" customHeight="1">
      <c r="B88" s="32"/>
      <c r="L88" s="32"/>
    </row>
    <row r="89" spans="2:65" s="10" customFormat="1" ht="29.25" customHeight="1">
      <c r="B89" s="111"/>
      <c r="C89" s="112" t="s">
        <v>149</v>
      </c>
      <c r="D89" s="113" t="s">
        <v>57</v>
      </c>
      <c r="E89" s="113" t="s">
        <v>53</v>
      </c>
      <c r="F89" s="113" t="s">
        <v>54</v>
      </c>
      <c r="G89" s="113" t="s">
        <v>150</v>
      </c>
      <c r="H89" s="113" t="s">
        <v>151</v>
      </c>
      <c r="I89" s="113" t="s">
        <v>152</v>
      </c>
      <c r="J89" s="113" t="s">
        <v>112</v>
      </c>
      <c r="K89" s="114" t="s">
        <v>153</v>
      </c>
      <c r="L89" s="111"/>
      <c r="M89" s="56" t="s">
        <v>19</v>
      </c>
      <c r="N89" s="57" t="s">
        <v>42</v>
      </c>
      <c r="O89" s="57" t="s">
        <v>154</v>
      </c>
      <c r="P89" s="57" t="s">
        <v>155</v>
      </c>
      <c r="Q89" s="57" t="s">
        <v>156</v>
      </c>
      <c r="R89" s="57" t="s">
        <v>157</v>
      </c>
      <c r="S89" s="57" t="s">
        <v>158</v>
      </c>
      <c r="T89" s="58" t="s">
        <v>159</v>
      </c>
    </row>
    <row r="90" spans="2:65" s="1" customFormat="1" ht="22.9" customHeight="1">
      <c r="B90" s="32"/>
      <c r="C90" s="61" t="s">
        <v>160</v>
      </c>
      <c r="J90" s="115">
        <f>BK90</f>
        <v>0</v>
      </c>
      <c r="L90" s="32"/>
      <c r="M90" s="59"/>
      <c r="N90" s="50"/>
      <c r="O90" s="50"/>
      <c r="P90" s="116">
        <f>P91+P109+P194+P298+P319</f>
        <v>0</v>
      </c>
      <c r="Q90" s="50"/>
      <c r="R90" s="116">
        <f>R91+R109+R194+R298+R319</f>
        <v>0</v>
      </c>
      <c r="S90" s="50"/>
      <c r="T90" s="117">
        <f>T91+T109+T194+T298+T319</f>
        <v>0</v>
      </c>
      <c r="AT90" s="17" t="s">
        <v>71</v>
      </c>
      <c r="AU90" s="17" t="s">
        <v>113</v>
      </c>
      <c r="BK90" s="118">
        <f>BK91+BK109+BK194+BK298+BK319</f>
        <v>0</v>
      </c>
    </row>
    <row r="91" spans="2:65" s="11" customFormat="1" ht="25.9" customHeight="1">
      <c r="B91" s="119"/>
      <c r="D91" s="120" t="s">
        <v>71</v>
      </c>
      <c r="E91" s="121" t="s">
        <v>2771</v>
      </c>
      <c r="F91" s="121" t="s">
        <v>164</v>
      </c>
      <c r="I91" s="122"/>
      <c r="J91" s="123">
        <f>BK91</f>
        <v>0</v>
      </c>
      <c r="L91" s="119"/>
      <c r="M91" s="124"/>
      <c r="P91" s="125">
        <f>SUM(P92:P108)</f>
        <v>0</v>
      </c>
      <c r="R91" s="125">
        <f>SUM(R92:R108)</f>
        <v>0</v>
      </c>
      <c r="T91" s="126">
        <f>SUM(T92:T108)</f>
        <v>0</v>
      </c>
      <c r="AR91" s="120" t="s">
        <v>79</v>
      </c>
      <c r="AT91" s="127" t="s">
        <v>71</v>
      </c>
      <c r="AU91" s="127" t="s">
        <v>72</v>
      </c>
      <c r="AY91" s="120" t="s">
        <v>163</v>
      </c>
      <c r="BK91" s="128">
        <f>SUM(BK92:BK108)</f>
        <v>0</v>
      </c>
    </row>
    <row r="92" spans="2:65" s="1" customFormat="1" ht="16.5" customHeight="1">
      <c r="B92" s="32"/>
      <c r="C92" s="131" t="s">
        <v>79</v>
      </c>
      <c r="D92" s="131" t="s">
        <v>165</v>
      </c>
      <c r="E92" s="132" t="s">
        <v>2772</v>
      </c>
      <c r="F92" s="133" t="s">
        <v>2773</v>
      </c>
      <c r="G92" s="134" t="s">
        <v>185</v>
      </c>
      <c r="H92" s="135">
        <v>44</v>
      </c>
      <c r="I92" s="136"/>
      <c r="J92" s="137">
        <f t="shared" ref="J92:J108" si="0">ROUND(I92*H92,2)</f>
        <v>0</v>
      </c>
      <c r="K92" s="133" t="s">
        <v>192</v>
      </c>
      <c r="L92" s="32"/>
      <c r="M92" s="138" t="s">
        <v>19</v>
      </c>
      <c r="N92" s="139" t="s">
        <v>43</v>
      </c>
      <c r="P92" s="140">
        <f t="shared" ref="P92:P108" si="1">O92*H92</f>
        <v>0</v>
      </c>
      <c r="Q92" s="140">
        <v>0</v>
      </c>
      <c r="R92" s="140">
        <f t="shared" ref="R92:R108" si="2">Q92*H92</f>
        <v>0</v>
      </c>
      <c r="S92" s="140">
        <v>0</v>
      </c>
      <c r="T92" s="141">
        <f t="shared" ref="T92:T108" si="3">S92*H92</f>
        <v>0</v>
      </c>
      <c r="AR92" s="142" t="s">
        <v>170</v>
      </c>
      <c r="AT92" s="142" t="s">
        <v>165</v>
      </c>
      <c r="AU92" s="142" t="s">
        <v>79</v>
      </c>
      <c r="AY92" s="17" t="s">
        <v>163</v>
      </c>
      <c r="BE92" s="143">
        <f t="shared" ref="BE92:BE108" si="4">IF(N92="základní",J92,0)</f>
        <v>0</v>
      </c>
      <c r="BF92" s="143">
        <f t="shared" ref="BF92:BF108" si="5">IF(N92="snížená",J92,0)</f>
        <v>0</v>
      </c>
      <c r="BG92" s="143">
        <f t="shared" ref="BG92:BG108" si="6">IF(N92="zákl. přenesená",J92,0)</f>
        <v>0</v>
      </c>
      <c r="BH92" s="143">
        <f t="shared" ref="BH92:BH108" si="7">IF(N92="sníž. přenesená",J92,0)</f>
        <v>0</v>
      </c>
      <c r="BI92" s="143">
        <f t="shared" ref="BI92:BI108" si="8">IF(N92="nulová",J92,0)</f>
        <v>0</v>
      </c>
      <c r="BJ92" s="17" t="s">
        <v>79</v>
      </c>
      <c r="BK92" s="143">
        <f t="shared" ref="BK92:BK108" si="9">ROUND(I92*H92,2)</f>
        <v>0</v>
      </c>
      <c r="BL92" s="17" t="s">
        <v>170</v>
      </c>
      <c r="BM92" s="142" t="s">
        <v>81</v>
      </c>
    </row>
    <row r="93" spans="2:65" s="1" customFormat="1" ht="16.5" customHeight="1">
      <c r="B93" s="32"/>
      <c r="C93" s="131" t="s">
        <v>81</v>
      </c>
      <c r="D93" s="131" t="s">
        <v>165</v>
      </c>
      <c r="E93" s="132" t="s">
        <v>2774</v>
      </c>
      <c r="F93" s="133" t="s">
        <v>2775</v>
      </c>
      <c r="G93" s="134" t="s">
        <v>185</v>
      </c>
      <c r="H93" s="135">
        <v>207.2</v>
      </c>
      <c r="I93" s="136"/>
      <c r="J93" s="137">
        <f t="shared" si="0"/>
        <v>0</v>
      </c>
      <c r="K93" s="133" t="s">
        <v>192</v>
      </c>
      <c r="L93" s="32"/>
      <c r="M93" s="138" t="s">
        <v>19</v>
      </c>
      <c r="N93" s="139" t="s">
        <v>43</v>
      </c>
      <c r="P93" s="140">
        <f t="shared" si="1"/>
        <v>0</v>
      </c>
      <c r="Q93" s="140">
        <v>0</v>
      </c>
      <c r="R93" s="140">
        <f t="shared" si="2"/>
        <v>0</v>
      </c>
      <c r="S93" s="140">
        <v>0</v>
      </c>
      <c r="T93" s="141">
        <f t="shared" si="3"/>
        <v>0</v>
      </c>
      <c r="AR93" s="142" t="s">
        <v>170</v>
      </c>
      <c r="AT93" s="142" t="s">
        <v>165</v>
      </c>
      <c r="AU93" s="142" t="s">
        <v>79</v>
      </c>
      <c r="AY93" s="17" t="s">
        <v>163</v>
      </c>
      <c r="BE93" s="143">
        <f t="shared" si="4"/>
        <v>0</v>
      </c>
      <c r="BF93" s="143">
        <f t="shared" si="5"/>
        <v>0</v>
      </c>
      <c r="BG93" s="143">
        <f t="shared" si="6"/>
        <v>0</v>
      </c>
      <c r="BH93" s="143">
        <f t="shared" si="7"/>
        <v>0</v>
      </c>
      <c r="BI93" s="143">
        <f t="shared" si="8"/>
        <v>0</v>
      </c>
      <c r="BJ93" s="17" t="s">
        <v>79</v>
      </c>
      <c r="BK93" s="143">
        <f t="shared" si="9"/>
        <v>0</v>
      </c>
      <c r="BL93" s="17" t="s">
        <v>170</v>
      </c>
      <c r="BM93" s="142" t="s">
        <v>170</v>
      </c>
    </row>
    <row r="94" spans="2:65" s="1" customFormat="1" ht="16.5" customHeight="1">
      <c r="B94" s="32"/>
      <c r="C94" s="131" t="s">
        <v>182</v>
      </c>
      <c r="D94" s="131" t="s">
        <v>165</v>
      </c>
      <c r="E94" s="132" t="s">
        <v>2776</v>
      </c>
      <c r="F94" s="133" t="s">
        <v>2777</v>
      </c>
      <c r="G94" s="134" t="s">
        <v>185</v>
      </c>
      <c r="H94" s="135">
        <v>2.4</v>
      </c>
      <c r="I94" s="136"/>
      <c r="J94" s="137">
        <f t="shared" si="0"/>
        <v>0</v>
      </c>
      <c r="K94" s="133" t="s">
        <v>192</v>
      </c>
      <c r="L94" s="32"/>
      <c r="M94" s="138" t="s">
        <v>19</v>
      </c>
      <c r="N94" s="139" t="s">
        <v>43</v>
      </c>
      <c r="P94" s="140">
        <f t="shared" si="1"/>
        <v>0</v>
      </c>
      <c r="Q94" s="140">
        <v>0</v>
      </c>
      <c r="R94" s="140">
        <f t="shared" si="2"/>
        <v>0</v>
      </c>
      <c r="S94" s="140">
        <v>0</v>
      </c>
      <c r="T94" s="141">
        <f t="shared" si="3"/>
        <v>0</v>
      </c>
      <c r="AR94" s="142" t="s">
        <v>170</v>
      </c>
      <c r="AT94" s="142" t="s">
        <v>165</v>
      </c>
      <c r="AU94" s="142" t="s">
        <v>79</v>
      </c>
      <c r="AY94" s="17" t="s">
        <v>163</v>
      </c>
      <c r="BE94" s="143">
        <f t="shared" si="4"/>
        <v>0</v>
      </c>
      <c r="BF94" s="143">
        <f t="shared" si="5"/>
        <v>0</v>
      </c>
      <c r="BG94" s="143">
        <f t="shared" si="6"/>
        <v>0</v>
      </c>
      <c r="BH94" s="143">
        <f t="shared" si="7"/>
        <v>0</v>
      </c>
      <c r="BI94" s="143">
        <f t="shared" si="8"/>
        <v>0</v>
      </c>
      <c r="BJ94" s="17" t="s">
        <v>79</v>
      </c>
      <c r="BK94" s="143">
        <f t="shared" si="9"/>
        <v>0</v>
      </c>
      <c r="BL94" s="17" t="s">
        <v>170</v>
      </c>
      <c r="BM94" s="142" t="s">
        <v>202</v>
      </c>
    </row>
    <row r="95" spans="2:65" s="1" customFormat="1" ht="24.2" customHeight="1">
      <c r="B95" s="32"/>
      <c r="C95" s="131" t="s">
        <v>170</v>
      </c>
      <c r="D95" s="131" t="s">
        <v>165</v>
      </c>
      <c r="E95" s="132" t="s">
        <v>2778</v>
      </c>
      <c r="F95" s="133" t="s">
        <v>2779</v>
      </c>
      <c r="G95" s="134" t="s">
        <v>185</v>
      </c>
      <c r="H95" s="135">
        <v>27.7</v>
      </c>
      <c r="I95" s="136"/>
      <c r="J95" s="137">
        <f t="shared" si="0"/>
        <v>0</v>
      </c>
      <c r="K95" s="133" t="s">
        <v>192</v>
      </c>
      <c r="L95" s="32"/>
      <c r="M95" s="138" t="s">
        <v>19</v>
      </c>
      <c r="N95" s="139" t="s">
        <v>43</v>
      </c>
      <c r="P95" s="140">
        <f t="shared" si="1"/>
        <v>0</v>
      </c>
      <c r="Q95" s="140">
        <v>0</v>
      </c>
      <c r="R95" s="140">
        <f t="shared" si="2"/>
        <v>0</v>
      </c>
      <c r="S95" s="140">
        <v>0</v>
      </c>
      <c r="T95" s="141">
        <f t="shared" si="3"/>
        <v>0</v>
      </c>
      <c r="AR95" s="142" t="s">
        <v>170</v>
      </c>
      <c r="AT95" s="142" t="s">
        <v>165</v>
      </c>
      <c r="AU95" s="142" t="s">
        <v>79</v>
      </c>
      <c r="AY95" s="17" t="s">
        <v>163</v>
      </c>
      <c r="BE95" s="143">
        <f t="shared" si="4"/>
        <v>0</v>
      </c>
      <c r="BF95" s="143">
        <f t="shared" si="5"/>
        <v>0</v>
      </c>
      <c r="BG95" s="143">
        <f t="shared" si="6"/>
        <v>0</v>
      </c>
      <c r="BH95" s="143">
        <f t="shared" si="7"/>
        <v>0</v>
      </c>
      <c r="BI95" s="143">
        <f t="shared" si="8"/>
        <v>0</v>
      </c>
      <c r="BJ95" s="17" t="s">
        <v>79</v>
      </c>
      <c r="BK95" s="143">
        <f t="shared" si="9"/>
        <v>0</v>
      </c>
      <c r="BL95" s="17" t="s">
        <v>170</v>
      </c>
      <c r="BM95" s="142" t="s">
        <v>214</v>
      </c>
    </row>
    <row r="96" spans="2:65" s="1" customFormat="1" ht="16.5" customHeight="1">
      <c r="B96" s="32"/>
      <c r="C96" s="131" t="s">
        <v>196</v>
      </c>
      <c r="D96" s="131" t="s">
        <v>165</v>
      </c>
      <c r="E96" s="132" t="s">
        <v>2780</v>
      </c>
      <c r="F96" s="133" t="s">
        <v>2781</v>
      </c>
      <c r="G96" s="134" t="s">
        <v>260</v>
      </c>
      <c r="H96" s="135">
        <v>86</v>
      </c>
      <c r="I96" s="136"/>
      <c r="J96" s="137">
        <f t="shared" si="0"/>
        <v>0</v>
      </c>
      <c r="K96" s="133" t="s">
        <v>192</v>
      </c>
      <c r="L96" s="32"/>
      <c r="M96" s="138" t="s">
        <v>19</v>
      </c>
      <c r="N96" s="139" t="s">
        <v>43</v>
      </c>
      <c r="P96" s="140">
        <f t="shared" si="1"/>
        <v>0</v>
      </c>
      <c r="Q96" s="140">
        <v>0</v>
      </c>
      <c r="R96" s="140">
        <f t="shared" si="2"/>
        <v>0</v>
      </c>
      <c r="S96" s="140">
        <v>0</v>
      </c>
      <c r="T96" s="141">
        <f t="shared" si="3"/>
        <v>0</v>
      </c>
      <c r="AR96" s="142" t="s">
        <v>170</v>
      </c>
      <c r="AT96" s="142" t="s">
        <v>165</v>
      </c>
      <c r="AU96" s="142" t="s">
        <v>79</v>
      </c>
      <c r="AY96" s="17" t="s">
        <v>163</v>
      </c>
      <c r="BE96" s="143">
        <f t="shared" si="4"/>
        <v>0</v>
      </c>
      <c r="BF96" s="143">
        <f t="shared" si="5"/>
        <v>0</v>
      </c>
      <c r="BG96" s="143">
        <f t="shared" si="6"/>
        <v>0</v>
      </c>
      <c r="BH96" s="143">
        <f t="shared" si="7"/>
        <v>0</v>
      </c>
      <c r="BI96" s="143">
        <f t="shared" si="8"/>
        <v>0</v>
      </c>
      <c r="BJ96" s="17" t="s">
        <v>79</v>
      </c>
      <c r="BK96" s="143">
        <f t="shared" si="9"/>
        <v>0</v>
      </c>
      <c r="BL96" s="17" t="s">
        <v>170</v>
      </c>
      <c r="BM96" s="142" t="s">
        <v>226</v>
      </c>
    </row>
    <row r="97" spans="2:65" s="1" customFormat="1" ht="16.5" customHeight="1">
      <c r="B97" s="32"/>
      <c r="C97" s="131" t="s">
        <v>202</v>
      </c>
      <c r="D97" s="131" t="s">
        <v>165</v>
      </c>
      <c r="E97" s="132" t="s">
        <v>2782</v>
      </c>
      <c r="F97" s="133" t="s">
        <v>2783</v>
      </c>
      <c r="G97" s="134" t="s">
        <v>260</v>
      </c>
      <c r="H97" s="135">
        <v>86</v>
      </c>
      <c r="I97" s="136"/>
      <c r="J97" s="137">
        <f t="shared" si="0"/>
        <v>0</v>
      </c>
      <c r="K97" s="133" t="s">
        <v>192</v>
      </c>
      <c r="L97" s="32"/>
      <c r="M97" s="138" t="s">
        <v>19</v>
      </c>
      <c r="N97" s="139" t="s">
        <v>43</v>
      </c>
      <c r="P97" s="140">
        <f t="shared" si="1"/>
        <v>0</v>
      </c>
      <c r="Q97" s="140">
        <v>0</v>
      </c>
      <c r="R97" s="140">
        <f t="shared" si="2"/>
        <v>0</v>
      </c>
      <c r="S97" s="140">
        <v>0</v>
      </c>
      <c r="T97" s="141">
        <f t="shared" si="3"/>
        <v>0</v>
      </c>
      <c r="AR97" s="142" t="s">
        <v>170</v>
      </c>
      <c r="AT97" s="142" t="s">
        <v>165</v>
      </c>
      <c r="AU97" s="142" t="s">
        <v>79</v>
      </c>
      <c r="AY97" s="17" t="s">
        <v>163</v>
      </c>
      <c r="BE97" s="143">
        <f t="shared" si="4"/>
        <v>0</v>
      </c>
      <c r="BF97" s="143">
        <f t="shared" si="5"/>
        <v>0</v>
      </c>
      <c r="BG97" s="143">
        <f t="shared" si="6"/>
        <v>0</v>
      </c>
      <c r="BH97" s="143">
        <f t="shared" si="7"/>
        <v>0</v>
      </c>
      <c r="BI97" s="143">
        <f t="shared" si="8"/>
        <v>0</v>
      </c>
      <c r="BJ97" s="17" t="s">
        <v>79</v>
      </c>
      <c r="BK97" s="143">
        <f t="shared" si="9"/>
        <v>0</v>
      </c>
      <c r="BL97" s="17" t="s">
        <v>170</v>
      </c>
      <c r="BM97" s="142" t="s">
        <v>8</v>
      </c>
    </row>
    <row r="98" spans="2:65" s="1" customFormat="1" ht="16.5" customHeight="1">
      <c r="B98" s="32"/>
      <c r="C98" s="131" t="s">
        <v>208</v>
      </c>
      <c r="D98" s="131" t="s">
        <v>165</v>
      </c>
      <c r="E98" s="132" t="s">
        <v>2784</v>
      </c>
      <c r="F98" s="133" t="s">
        <v>2785</v>
      </c>
      <c r="G98" s="134" t="s">
        <v>260</v>
      </c>
      <c r="H98" s="135">
        <v>124</v>
      </c>
      <c r="I98" s="136"/>
      <c r="J98" s="137">
        <f t="shared" si="0"/>
        <v>0</v>
      </c>
      <c r="K98" s="133" t="s">
        <v>192</v>
      </c>
      <c r="L98" s="32"/>
      <c r="M98" s="138" t="s">
        <v>19</v>
      </c>
      <c r="N98" s="139" t="s">
        <v>43</v>
      </c>
      <c r="P98" s="140">
        <f t="shared" si="1"/>
        <v>0</v>
      </c>
      <c r="Q98" s="140">
        <v>0</v>
      </c>
      <c r="R98" s="140">
        <f t="shared" si="2"/>
        <v>0</v>
      </c>
      <c r="S98" s="140">
        <v>0</v>
      </c>
      <c r="T98" s="141">
        <f t="shared" si="3"/>
        <v>0</v>
      </c>
      <c r="AR98" s="142" t="s">
        <v>170</v>
      </c>
      <c r="AT98" s="142" t="s">
        <v>165</v>
      </c>
      <c r="AU98" s="142" t="s">
        <v>79</v>
      </c>
      <c r="AY98" s="17" t="s">
        <v>163</v>
      </c>
      <c r="BE98" s="143">
        <f t="shared" si="4"/>
        <v>0</v>
      </c>
      <c r="BF98" s="143">
        <f t="shared" si="5"/>
        <v>0</v>
      </c>
      <c r="BG98" s="143">
        <f t="shared" si="6"/>
        <v>0</v>
      </c>
      <c r="BH98" s="143">
        <f t="shared" si="7"/>
        <v>0</v>
      </c>
      <c r="BI98" s="143">
        <f t="shared" si="8"/>
        <v>0</v>
      </c>
      <c r="BJ98" s="17" t="s">
        <v>79</v>
      </c>
      <c r="BK98" s="143">
        <f t="shared" si="9"/>
        <v>0</v>
      </c>
      <c r="BL98" s="17" t="s">
        <v>170</v>
      </c>
      <c r="BM98" s="142" t="s">
        <v>251</v>
      </c>
    </row>
    <row r="99" spans="2:65" s="1" customFormat="1" ht="21.75" customHeight="1">
      <c r="B99" s="32"/>
      <c r="C99" s="131" t="s">
        <v>214</v>
      </c>
      <c r="D99" s="131" t="s">
        <v>165</v>
      </c>
      <c r="E99" s="132" t="s">
        <v>2786</v>
      </c>
      <c r="F99" s="133" t="s">
        <v>2787</v>
      </c>
      <c r="G99" s="134" t="s">
        <v>260</v>
      </c>
      <c r="H99" s="135">
        <v>124</v>
      </c>
      <c r="I99" s="136"/>
      <c r="J99" s="137">
        <f t="shared" si="0"/>
        <v>0</v>
      </c>
      <c r="K99" s="133" t="s">
        <v>192</v>
      </c>
      <c r="L99" s="32"/>
      <c r="M99" s="138" t="s">
        <v>19</v>
      </c>
      <c r="N99" s="139" t="s">
        <v>43</v>
      </c>
      <c r="P99" s="140">
        <f t="shared" si="1"/>
        <v>0</v>
      </c>
      <c r="Q99" s="140">
        <v>0</v>
      </c>
      <c r="R99" s="140">
        <f t="shared" si="2"/>
        <v>0</v>
      </c>
      <c r="S99" s="140">
        <v>0</v>
      </c>
      <c r="T99" s="141">
        <f t="shared" si="3"/>
        <v>0</v>
      </c>
      <c r="AR99" s="142" t="s">
        <v>170</v>
      </c>
      <c r="AT99" s="142" t="s">
        <v>165</v>
      </c>
      <c r="AU99" s="142" t="s">
        <v>79</v>
      </c>
      <c r="AY99" s="17" t="s">
        <v>163</v>
      </c>
      <c r="BE99" s="143">
        <f t="shared" si="4"/>
        <v>0</v>
      </c>
      <c r="BF99" s="143">
        <f t="shared" si="5"/>
        <v>0</v>
      </c>
      <c r="BG99" s="143">
        <f t="shared" si="6"/>
        <v>0</v>
      </c>
      <c r="BH99" s="143">
        <f t="shared" si="7"/>
        <v>0</v>
      </c>
      <c r="BI99" s="143">
        <f t="shared" si="8"/>
        <v>0</v>
      </c>
      <c r="BJ99" s="17" t="s">
        <v>79</v>
      </c>
      <c r="BK99" s="143">
        <f t="shared" si="9"/>
        <v>0</v>
      </c>
      <c r="BL99" s="17" t="s">
        <v>170</v>
      </c>
      <c r="BM99" s="142" t="s">
        <v>265</v>
      </c>
    </row>
    <row r="100" spans="2:65" s="1" customFormat="1" ht="16.5" customHeight="1">
      <c r="B100" s="32"/>
      <c r="C100" s="131" t="s">
        <v>220</v>
      </c>
      <c r="D100" s="131" t="s">
        <v>165</v>
      </c>
      <c r="E100" s="132" t="s">
        <v>2788</v>
      </c>
      <c r="F100" s="133" t="s">
        <v>2789</v>
      </c>
      <c r="G100" s="134" t="s">
        <v>185</v>
      </c>
      <c r="H100" s="135">
        <v>7.15</v>
      </c>
      <c r="I100" s="136"/>
      <c r="J100" s="137">
        <f t="shared" si="0"/>
        <v>0</v>
      </c>
      <c r="K100" s="133" t="s">
        <v>192</v>
      </c>
      <c r="L100" s="32"/>
      <c r="M100" s="138" t="s">
        <v>19</v>
      </c>
      <c r="N100" s="139" t="s">
        <v>43</v>
      </c>
      <c r="P100" s="140">
        <f t="shared" si="1"/>
        <v>0</v>
      </c>
      <c r="Q100" s="140">
        <v>0</v>
      </c>
      <c r="R100" s="140">
        <f t="shared" si="2"/>
        <v>0</v>
      </c>
      <c r="S100" s="140">
        <v>0</v>
      </c>
      <c r="T100" s="141">
        <f t="shared" si="3"/>
        <v>0</v>
      </c>
      <c r="AR100" s="142" t="s">
        <v>170</v>
      </c>
      <c r="AT100" s="142" t="s">
        <v>165</v>
      </c>
      <c r="AU100" s="142" t="s">
        <v>79</v>
      </c>
      <c r="AY100" s="17" t="s">
        <v>163</v>
      </c>
      <c r="BE100" s="143">
        <f t="shared" si="4"/>
        <v>0</v>
      </c>
      <c r="BF100" s="143">
        <f t="shared" si="5"/>
        <v>0</v>
      </c>
      <c r="BG100" s="143">
        <f t="shared" si="6"/>
        <v>0</v>
      </c>
      <c r="BH100" s="143">
        <f t="shared" si="7"/>
        <v>0</v>
      </c>
      <c r="BI100" s="143">
        <f t="shared" si="8"/>
        <v>0</v>
      </c>
      <c r="BJ100" s="17" t="s">
        <v>79</v>
      </c>
      <c r="BK100" s="143">
        <f t="shared" si="9"/>
        <v>0</v>
      </c>
      <c r="BL100" s="17" t="s">
        <v>170</v>
      </c>
      <c r="BM100" s="142" t="s">
        <v>279</v>
      </c>
    </row>
    <row r="101" spans="2:65" s="1" customFormat="1" ht="24.2" customHeight="1">
      <c r="B101" s="32"/>
      <c r="C101" s="131" t="s">
        <v>226</v>
      </c>
      <c r="D101" s="131" t="s">
        <v>165</v>
      </c>
      <c r="E101" s="132" t="s">
        <v>2790</v>
      </c>
      <c r="F101" s="133" t="s">
        <v>2791</v>
      </c>
      <c r="G101" s="134" t="s">
        <v>185</v>
      </c>
      <c r="H101" s="135">
        <v>83.1</v>
      </c>
      <c r="I101" s="136"/>
      <c r="J101" s="137">
        <f t="shared" si="0"/>
        <v>0</v>
      </c>
      <c r="K101" s="133" t="s">
        <v>192</v>
      </c>
      <c r="L101" s="32"/>
      <c r="M101" s="138" t="s">
        <v>19</v>
      </c>
      <c r="N101" s="139" t="s">
        <v>43</v>
      </c>
      <c r="P101" s="140">
        <f t="shared" si="1"/>
        <v>0</v>
      </c>
      <c r="Q101" s="140">
        <v>0</v>
      </c>
      <c r="R101" s="140">
        <f t="shared" si="2"/>
        <v>0</v>
      </c>
      <c r="S101" s="140">
        <v>0</v>
      </c>
      <c r="T101" s="141">
        <f t="shared" si="3"/>
        <v>0</v>
      </c>
      <c r="AR101" s="142" t="s">
        <v>170</v>
      </c>
      <c r="AT101" s="142" t="s">
        <v>165</v>
      </c>
      <c r="AU101" s="142" t="s">
        <v>79</v>
      </c>
      <c r="AY101" s="17" t="s">
        <v>163</v>
      </c>
      <c r="BE101" s="143">
        <f t="shared" si="4"/>
        <v>0</v>
      </c>
      <c r="BF101" s="143">
        <f t="shared" si="5"/>
        <v>0</v>
      </c>
      <c r="BG101" s="143">
        <f t="shared" si="6"/>
        <v>0</v>
      </c>
      <c r="BH101" s="143">
        <f t="shared" si="7"/>
        <v>0</v>
      </c>
      <c r="BI101" s="143">
        <f t="shared" si="8"/>
        <v>0</v>
      </c>
      <c r="BJ101" s="17" t="s">
        <v>79</v>
      </c>
      <c r="BK101" s="143">
        <f t="shared" si="9"/>
        <v>0</v>
      </c>
      <c r="BL101" s="17" t="s">
        <v>170</v>
      </c>
      <c r="BM101" s="142" t="s">
        <v>292</v>
      </c>
    </row>
    <row r="102" spans="2:65" s="1" customFormat="1" ht="16.5" customHeight="1">
      <c r="B102" s="32"/>
      <c r="C102" s="131" t="s">
        <v>232</v>
      </c>
      <c r="D102" s="131" t="s">
        <v>165</v>
      </c>
      <c r="E102" s="132" t="s">
        <v>2792</v>
      </c>
      <c r="F102" s="133" t="s">
        <v>2793</v>
      </c>
      <c r="G102" s="134" t="s">
        <v>185</v>
      </c>
      <c r="H102" s="135">
        <v>34.450000000000003</v>
      </c>
      <c r="I102" s="136"/>
      <c r="J102" s="137">
        <f t="shared" si="0"/>
        <v>0</v>
      </c>
      <c r="K102" s="133" t="s">
        <v>192</v>
      </c>
      <c r="L102" s="32"/>
      <c r="M102" s="138" t="s">
        <v>19</v>
      </c>
      <c r="N102" s="139" t="s">
        <v>43</v>
      </c>
      <c r="P102" s="140">
        <f t="shared" si="1"/>
        <v>0</v>
      </c>
      <c r="Q102" s="140">
        <v>0</v>
      </c>
      <c r="R102" s="140">
        <f t="shared" si="2"/>
        <v>0</v>
      </c>
      <c r="S102" s="140">
        <v>0</v>
      </c>
      <c r="T102" s="141">
        <f t="shared" si="3"/>
        <v>0</v>
      </c>
      <c r="AR102" s="142" t="s">
        <v>170</v>
      </c>
      <c r="AT102" s="142" t="s">
        <v>165</v>
      </c>
      <c r="AU102" s="142" t="s">
        <v>79</v>
      </c>
      <c r="AY102" s="17" t="s">
        <v>163</v>
      </c>
      <c r="BE102" s="143">
        <f t="shared" si="4"/>
        <v>0</v>
      </c>
      <c r="BF102" s="143">
        <f t="shared" si="5"/>
        <v>0</v>
      </c>
      <c r="BG102" s="143">
        <f t="shared" si="6"/>
        <v>0</v>
      </c>
      <c r="BH102" s="143">
        <f t="shared" si="7"/>
        <v>0</v>
      </c>
      <c r="BI102" s="143">
        <f t="shared" si="8"/>
        <v>0</v>
      </c>
      <c r="BJ102" s="17" t="s">
        <v>79</v>
      </c>
      <c r="BK102" s="143">
        <f t="shared" si="9"/>
        <v>0</v>
      </c>
      <c r="BL102" s="17" t="s">
        <v>170</v>
      </c>
      <c r="BM102" s="142" t="s">
        <v>300</v>
      </c>
    </row>
    <row r="103" spans="2:65" s="1" customFormat="1" ht="24.2" customHeight="1">
      <c r="B103" s="32"/>
      <c r="C103" s="131" t="s">
        <v>8</v>
      </c>
      <c r="D103" s="131" t="s">
        <v>165</v>
      </c>
      <c r="E103" s="132" t="s">
        <v>2794</v>
      </c>
      <c r="F103" s="133" t="s">
        <v>2795</v>
      </c>
      <c r="G103" s="134" t="s">
        <v>185</v>
      </c>
      <c r="H103" s="135">
        <v>34.450000000000003</v>
      </c>
      <c r="I103" s="136"/>
      <c r="J103" s="137">
        <f t="shared" si="0"/>
        <v>0</v>
      </c>
      <c r="K103" s="133" t="s">
        <v>192</v>
      </c>
      <c r="L103" s="32"/>
      <c r="M103" s="138" t="s">
        <v>19</v>
      </c>
      <c r="N103" s="139" t="s">
        <v>43</v>
      </c>
      <c r="P103" s="140">
        <f t="shared" si="1"/>
        <v>0</v>
      </c>
      <c r="Q103" s="140">
        <v>0</v>
      </c>
      <c r="R103" s="140">
        <f t="shared" si="2"/>
        <v>0</v>
      </c>
      <c r="S103" s="140">
        <v>0</v>
      </c>
      <c r="T103" s="141">
        <f t="shared" si="3"/>
        <v>0</v>
      </c>
      <c r="AR103" s="142" t="s">
        <v>170</v>
      </c>
      <c r="AT103" s="142" t="s">
        <v>165</v>
      </c>
      <c r="AU103" s="142" t="s">
        <v>79</v>
      </c>
      <c r="AY103" s="17" t="s">
        <v>163</v>
      </c>
      <c r="BE103" s="143">
        <f t="shared" si="4"/>
        <v>0</v>
      </c>
      <c r="BF103" s="143">
        <f t="shared" si="5"/>
        <v>0</v>
      </c>
      <c r="BG103" s="143">
        <f t="shared" si="6"/>
        <v>0</v>
      </c>
      <c r="BH103" s="143">
        <f t="shared" si="7"/>
        <v>0</v>
      </c>
      <c r="BI103" s="143">
        <f t="shared" si="8"/>
        <v>0</v>
      </c>
      <c r="BJ103" s="17" t="s">
        <v>79</v>
      </c>
      <c r="BK103" s="143">
        <f t="shared" si="9"/>
        <v>0</v>
      </c>
      <c r="BL103" s="17" t="s">
        <v>170</v>
      </c>
      <c r="BM103" s="142" t="s">
        <v>312</v>
      </c>
    </row>
    <row r="104" spans="2:65" s="1" customFormat="1" ht="16.5" customHeight="1">
      <c r="B104" s="32"/>
      <c r="C104" s="131" t="s">
        <v>245</v>
      </c>
      <c r="D104" s="131" t="s">
        <v>165</v>
      </c>
      <c r="E104" s="132" t="s">
        <v>2796</v>
      </c>
      <c r="F104" s="133" t="s">
        <v>2797</v>
      </c>
      <c r="G104" s="134" t="s">
        <v>185</v>
      </c>
      <c r="H104" s="135">
        <v>96.4</v>
      </c>
      <c r="I104" s="136"/>
      <c r="J104" s="137">
        <f t="shared" si="0"/>
        <v>0</v>
      </c>
      <c r="K104" s="133" t="s">
        <v>192</v>
      </c>
      <c r="L104" s="32"/>
      <c r="M104" s="138" t="s">
        <v>19</v>
      </c>
      <c r="N104" s="139" t="s">
        <v>43</v>
      </c>
      <c r="P104" s="140">
        <f t="shared" si="1"/>
        <v>0</v>
      </c>
      <c r="Q104" s="140">
        <v>0</v>
      </c>
      <c r="R104" s="140">
        <f t="shared" si="2"/>
        <v>0</v>
      </c>
      <c r="S104" s="140">
        <v>0</v>
      </c>
      <c r="T104" s="141">
        <f t="shared" si="3"/>
        <v>0</v>
      </c>
      <c r="AR104" s="142" t="s">
        <v>170</v>
      </c>
      <c r="AT104" s="142" t="s">
        <v>165</v>
      </c>
      <c r="AU104" s="142" t="s">
        <v>79</v>
      </c>
      <c r="AY104" s="17" t="s">
        <v>163</v>
      </c>
      <c r="BE104" s="143">
        <f t="shared" si="4"/>
        <v>0</v>
      </c>
      <c r="BF104" s="143">
        <f t="shared" si="5"/>
        <v>0</v>
      </c>
      <c r="BG104" s="143">
        <f t="shared" si="6"/>
        <v>0</v>
      </c>
      <c r="BH104" s="143">
        <f t="shared" si="7"/>
        <v>0</v>
      </c>
      <c r="BI104" s="143">
        <f t="shared" si="8"/>
        <v>0</v>
      </c>
      <c r="BJ104" s="17" t="s">
        <v>79</v>
      </c>
      <c r="BK104" s="143">
        <f t="shared" si="9"/>
        <v>0</v>
      </c>
      <c r="BL104" s="17" t="s">
        <v>170</v>
      </c>
      <c r="BM104" s="142" t="s">
        <v>324</v>
      </c>
    </row>
    <row r="105" spans="2:65" s="1" customFormat="1" ht="24.2" customHeight="1">
      <c r="B105" s="32"/>
      <c r="C105" s="131" t="s">
        <v>251</v>
      </c>
      <c r="D105" s="131" t="s">
        <v>165</v>
      </c>
      <c r="E105" s="132" t="s">
        <v>2798</v>
      </c>
      <c r="F105" s="133" t="s">
        <v>2799</v>
      </c>
      <c r="G105" s="134" t="s">
        <v>185</v>
      </c>
      <c r="H105" s="135">
        <v>96.4</v>
      </c>
      <c r="I105" s="136"/>
      <c r="J105" s="137">
        <f t="shared" si="0"/>
        <v>0</v>
      </c>
      <c r="K105" s="133" t="s">
        <v>192</v>
      </c>
      <c r="L105" s="32"/>
      <c r="M105" s="138" t="s">
        <v>19</v>
      </c>
      <c r="N105" s="139" t="s">
        <v>43</v>
      </c>
      <c r="P105" s="140">
        <f t="shared" si="1"/>
        <v>0</v>
      </c>
      <c r="Q105" s="140">
        <v>0</v>
      </c>
      <c r="R105" s="140">
        <f t="shared" si="2"/>
        <v>0</v>
      </c>
      <c r="S105" s="140">
        <v>0</v>
      </c>
      <c r="T105" s="141">
        <f t="shared" si="3"/>
        <v>0</v>
      </c>
      <c r="AR105" s="142" t="s">
        <v>170</v>
      </c>
      <c r="AT105" s="142" t="s">
        <v>165</v>
      </c>
      <c r="AU105" s="142" t="s">
        <v>79</v>
      </c>
      <c r="AY105" s="17" t="s">
        <v>163</v>
      </c>
      <c r="BE105" s="143">
        <f t="shared" si="4"/>
        <v>0</v>
      </c>
      <c r="BF105" s="143">
        <f t="shared" si="5"/>
        <v>0</v>
      </c>
      <c r="BG105" s="143">
        <f t="shared" si="6"/>
        <v>0</v>
      </c>
      <c r="BH105" s="143">
        <f t="shared" si="7"/>
        <v>0</v>
      </c>
      <c r="BI105" s="143">
        <f t="shared" si="8"/>
        <v>0</v>
      </c>
      <c r="BJ105" s="17" t="s">
        <v>79</v>
      </c>
      <c r="BK105" s="143">
        <f t="shared" si="9"/>
        <v>0</v>
      </c>
      <c r="BL105" s="17" t="s">
        <v>170</v>
      </c>
      <c r="BM105" s="142" t="s">
        <v>335</v>
      </c>
    </row>
    <row r="106" spans="2:65" s="1" customFormat="1" ht="24.2" customHeight="1">
      <c r="B106" s="32"/>
      <c r="C106" s="131" t="s">
        <v>257</v>
      </c>
      <c r="D106" s="131" t="s">
        <v>165</v>
      </c>
      <c r="E106" s="132" t="s">
        <v>2800</v>
      </c>
      <c r="F106" s="133" t="s">
        <v>2801</v>
      </c>
      <c r="G106" s="134" t="s">
        <v>185</v>
      </c>
      <c r="H106" s="135">
        <v>120.35</v>
      </c>
      <c r="I106" s="136"/>
      <c r="J106" s="137">
        <f t="shared" si="0"/>
        <v>0</v>
      </c>
      <c r="K106" s="133" t="s">
        <v>192</v>
      </c>
      <c r="L106" s="32"/>
      <c r="M106" s="138" t="s">
        <v>19</v>
      </c>
      <c r="N106" s="139" t="s">
        <v>43</v>
      </c>
      <c r="P106" s="140">
        <f t="shared" si="1"/>
        <v>0</v>
      </c>
      <c r="Q106" s="140">
        <v>0</v>
      </c>
      <c r="R106" s="140">
        <f t="shared" si="2"/>
        <v>0</v>
      </c>
      <c r="S106" s="140">
        <v>0</v>
      </c>
      <c r="T106" s="141">
        <f t="shared" si="3"/>
        <v>0</v>
      </c>
      <c r="AR106" s="142" t="s">
        <v>170</v>
      </c>
      <c r="AT106" s="142" t="s">
        <v>165</v>
      </c>
      <c r="AU106" s="142" t="s">
        <v>79</v>
      </c>
      <c r="AY106" s="17" t="s">
        <v>163</v>
      </c>
      <c r="BE106" s="143">
        <f t="shared" si="4"/>
        <v>0</v>
      </c>
      <c r="BF106" s="143">
        <f t="shared" si="5"/>
        <v>0</v>
      </c>
      <c r="BG106" s="143">
        <f t="shared" si="6"/>
        <v>0</v>
      </c>
      <c r="BH106" s="143">
        <f t="shared" si="7"/>
        <v>0</v>
      </c>
      <c r="BI106" s="143">
        <f t="shared" si="8"/>
        <v>0</v>
      </c>
      <c r="BJ106" s="17" t="s">
        <v>79</v>
      </c>
      <c r="BK106" s="143">
        <f t="shared" si="9"/>
        <v>0</v>
      </c>
      <c r="BL106" s="17" t="s">
        <v>170</v>
      </c>
      <c r="BM106" s="142" t="s">
        <v>349</v>
      </c>
    </row>
    <row r="107" spans="2:65" s="1" customFormat="1" ht="24.2" customHeight="1">
      <c r="B107" s="32"/>
      <c r="C107" s="131" t="s">
        <v>265</v>
      </c>
      <c r="D107" s="131" t="s">
        <v>165</v>
      </c>
      <c r="E107" s="132" t="s">
        <v>2802</v>
      </c>
      <c r="F107" s="133" t="s">
        <v>2803</v>
      </c>
      <c r="G107" s="134" t="s">
        <v>185</v>
      </c>
      <c r="H107" s="135">
        <v>601.75</v>
      </c>
      <c r="I107" s="136"/>
      <c r="J107" s="137">
        <f t="shared" si="0"/>
        <v>0</v>
      </c>
      <c r="K107" s="133" t="s">
        <v>192</v>
      </c>
      <c r="L107" s="32"/>
      <c r="M107" s="138" t="s">
        <v>19</v>
      </c>
      <c r="N107" s="139" t="s">
        <v>43</v>
      </c>
      <c r="P107" s="140">
        <f t="shared" si="1"/>
        <v>0</v>
      </c>
      <c r="Q107" s="140">
        <v>0</v>
      </c>
      <c r="R107" s="140">
        <f t="shared" si="2"/>
        <v>0</v>
      </c>
      <c r="S107" s="140">
        <v>0</v>
      </c>
      <c r="T107" s="141">
        <f t="shared" si="3"/>
        <v>0</v>
      </c>
      <c r="AR107" s="142" t="s">
        <v>170</v>
      </c>
      <c r="AT107" s="142" t="s">
        <v>165</v>
      </c>
      <c r="AU107" s="142" t="s">
        <v>79</v>
      </c>
      <c r="AY107" s="17" t="s">
        <v>163</v>
      </c>
      <c r="BE107" s="143">
        <f t="shared" si="4"/>
        <v>0</v>
      </c>
      <c r="BF107" s="143">
        <f t="shared" si="5"/>
        <v>0</v>
      </c>
      <c r="BG107" s="143">
        <f t="shared" si="6"/>
        <v>0</v>
      </c>
      <c r="BH107" s="143">
        <f t="shared" si="7"/>
        <v>0</v>
      </c>
      <c r="BI107" s="143">
        <f t="shared" si="8"/>
        <v>0</v>
      </c>
      <c r="BJ107" s="17" t="s">
        <v>79</v>
      </c>
      <c r="BK107" s="143">
        <f t="shared" si="9"/>
        <v>0</v>
      </c>
      <c r="BL107" s="17" t="s">
        <v>170</v>
      </c>
      <c r="BM107" s="142" t="s">
        <v>363</v>
      </c>
    </row>
    <row r="108" spans="2:65" s="1" customFormat="1" ht="16.5" customHeight="1">
      <c r="B108" s="32"/>
      <c r="C108" s="131" t="s">
        <v>270</v>
      </c>
      <c r="D108" s="131" t="s">
        <v>165</v>
      </c>
      <c r="E108" s="132" t="s">
        <v>2804</v>
      </c>
      <c r="F108" s="133" t="s">
        <v>2805</v>
      </c>
      <c r="G108" s="134" t="s">
        <v>185</v>
      </c>
      <c r="H108" s="135">
        <v>120.35</v>
      </c>
      <c r="I108" s="136"/>
      <c r="J108" s="137">
        <f t="shared" si="0"/>
        <v>0</v>
      </c>
      <c r="K108" s="133" t="s">
        <v>192</v>
      </c>
      <c r="L108" s="32"/>
      <c r="M108" s="138" t="s">
        <v>19</v>
      </c>
      <c r="N108" s="139" t="s">
        <v>43</v>
      </c>
      <c r="P108" s="140">
        <f t="shared" si="1"/>
        <v>0</v>
      </c>
      <c r="Q108" s="140">
        <v>0</v>
      </c>
      <c r="R108" s="140">
        <f t="shared" si="2"/>
        <v>0</v>
      </c>
      <c r="S108" s="140">
        <v>0</v>
      </c>
      <c r="T108" s="141">
        <f t="shared" si="3"/>
        <v>0</v>
      </c>
      <c r="AR108" s="142" t="s">
        <v>170</v>
      </c>
      <c r="AT108" s="142" t="s">
        <v>165</v>
      </c>
      <c r="AU108" s="142" t="s">
        <v>79</v>
      </c>
      <c r="AY108" s="17" t="s">
        <v>163</v>
      </c>
      <c r="BE108" s="143">
        <f t="shared" si="4"/>
        <v>0</v>
      </c>
      <c r="BF108" s="143">
        <f t="shared" si="5"/>
        <v>0</v>
      </c>
      <c r="BG108" s="143">
        <f t="shared" si="6"/>
        <v>0</v>
      </c>
      <c r="BH108" s="143">
        <f t="shared" si="7"/>
        <v>0</v>
      </c>
      <c r="BI108" s="143">
        <f t="shared" si="8"/>
        <v>0</v>
      </c>
      <c r="BJ108" s="17" t="s">
        <v>79</v>
      </c>
      <c r="BK108" s="143">
        <f t="shared" si="9"/>
        <v>0</v>
      </c>
      <c r="BL108" s="17" t="s">
        <v>170</v>
      </c>
      <c r="BM108" s="142" t="s">
        <v>375</v>
      </c>
    </row>
    <row r="109" spans="2:65" s="11" customFormat="1" ht="25.9" customHeight="1">
      <c r="B109" s="119"/>
      <c r="D109" s="120" t="s">
        <v>71</v>
      </c>
      <c r="E109" s="121" t="s">
        <v>2806</v>
      </c>
      <c r="F109" s="121" t="s">
        <v>2807</v>
      </c>
      <c r="I109" s="122"/>
      <c r="J109" s="123">
        <f>BK109</f>
        <v>0</v>
      </c>
      <c r="L109" s="119"/>
      <c r="M109" s="124"/>
      <c r="P109" s="125">
        <f>SUM(P110:P193)</f>
        <v>0</v>
      </c>
      <c r="R109" s="125">
        <f>SUM(R110:R193)</f>
        <v>0</v>
      </c>
      <c r="T109" s="126">
        <f>SUM(T110:T193)</f>
        <v>0</v>
      </c>
      <c r="AR109" s="120" t="s">
        <v>79</v>
      </c>
      <c r="AT109" s="127" t="s">
        <v>71</v>
      </c>
      <c r="AU109" s="127" t="s">
        <v>72</v>
      </c>
      <c r="AY109" s="120" t="s">
        <v>163</v>
      </c>
      <c r="BK109" s="128">
        <f>SUM(BK110:BK193)</f>
        <v>0</v>
      </c>
    </row>
    <row r="110" spans="2:65" s="1" customFormat="1" ht="16.5" customHeight="1">
      <c r="B110" s="32"/>
      <c r="C110" s="131" t="s">
        <v>279</v>
      </c>
      <c r="D110" s="131" t="s">
        <v>165</v>
      </c>
      <c r="E110" s="132" t="s">
        <v>2808</v>
      </c>
      <c r="F110" s="133" t="s">
        <v>2809</v>
      </c>
      <c r="G110" s="134" t="s">
        <v>254</v>
      </c>
      <c r="H110" s="135">
        <v>15</v>
      </c>
      <c r="I110" s="136"/>
      <c r="J110" s="137">
        <f>ROUND(I110*H110,2)</f>
        <v>0</v>
      </c>
      <c r="K110" s="133" t="s">
        <v>192</v>
      </c>
      <c r="L110" s="32"/>
      <c r="M110" s="138" t="s">
        <v>19</v>
      </c>
      <c r="N110" s="139" t="s">
        <v>43</v>
      </c>
      <c r="P110" s="140">
        <f>O110*H110</f>
        <v>0</v>
      </c>
      <c r="Q110" s="140">
        <v>0</v>
      </c>
      <c r="R110" s="140">
        <f>Q110*H110</f>
        <v>0</v>
      </c>
      <c r="S110" s="140">
        <v>0</v>
      </c>
      <c r="T110" s="141">
        <f>S110*H110</f>
        <v>0</v>
      </c>
      <c r="AR110" s="142" t="s">
        <v>170</v>
      </c>
      <c r="AT110" s="142" t="s">
        <v>165</v>
      </c>
      <c r="AU110" s="142" t="s">
        <v>79</v>
      </c>
      <c r="AY110" s="17" t="s">
        <v>163</v>
      </c>
      <c r="BE110" s="143">
        <f>IF(N110="základní",J110,0)</f>
        <v>0</v>
      </c>
      <c r="BF110" s="143">
        <f>IF(N110="snížená",J110,0)</f>
        <v>0</v>
      </c>
      <c r="BG110" s="143">
        <f>IF(N110="zákl. přenesená",J110,0)</f>
        <v>0</v>
      </c>
      <c r="BH110" s="143">
        <f>IF(N110="sníž. přenesená",J110,0)</f>
        <v>0</v>
      </c>
      <c r="BI110" s="143">
        <f>IF(N110="nulová",J110,0)</f>
        <v>0</v>
      </c>
      <c r="BJ110" s="17" t="s">
        <v>79</v>
      </c>
      <c r="BK110" s="143">
        <f>ROUND(I110*H110,2)</f>
        <v>0</v>
      </c>
      <c r="BL110" s="17" t="s">
        <v>170</v>
      </c>
      <c r="BM110" s="142" t="s">
        <v>387</v>
      </c>
    </row>
    <row r="111" spans="2:65" s="1" customFormat="1" ht="29.25">
      <c r="B111" s="32"/>
      <c r="D111" s="148" t="s">
        <v>276</v>
      </c>
      <c r="F111" s="149" t="s">
        <v>2810</v>
      </c>
      <c r="I111" s="146"/>
      <c r="L111" s="32"/>
      <c r="M111" s="147"/>
      <c r="T111" s="53"/>
      <c r="AT111" s="17" t="s">
        <v>276</v>
      </c>
      <c r="AU111" s="17" t="s">
        <v>79</v>
      </c>
    </row>
    <row r="112" spans="2:65" s="1" customFormat="1" ht="16.5" customHeight="1">
      <c r="B112" s="32"/>
      <c r="C112" s="131" t="s">
        <v>285</v>
      </c>
      <c r="D112" s="131" t="s">
        <v>165</v>
      </c>
      <c r="E112" s="132" t="s">
        <v>2811</v>
      </c>
      <c r="F112" s="133" t="s">
        <v>2812</v>
      </c>
      <c r="G112" s="134" t="s">
        <v>254</v>
      </c>
      <c r="H112" s="135">
        <v>60</v>
      </c>
      <c r="I112" s="136"/>
      <c r="J112" s="137">
        <f>ROUND(I112*H112,2)</f>
        <v>0</v>
      </c>
      <c r="K112" s="133" t="s">
        <v>192</v>
      </c>
      <c r="L112" s="32"/>
      <c r="M112" s="138" t="s">
        <v>19</v>
      </c>
      <c r="N112" s="139" t="s">
        <v>43</v>
      </c>
      <c r="P112" s="140">
        <f>O112*H112</f>
        <v>0</v>
      </c>
      <c r="Q112" s="140">
        <v>0</v>
      </c>
      <c r="R112" s="140">
        <f>Q112*H112</f>
        <v>0</v>
      </c>
      <c r="S112" s="140">
        <v>0</v>
      </c>
      <c r="T112" s="141">
        <f>S112*H112</f>
        <v>0</v>
      </c>
      <c r="AR112" s="142" t="s">
        <v>170</v>
      </c>
      <c r="AT112" s="142" t="s">
        <v>165</v>
      </c>
      <c r="AU112" s="142" t="s">
        <v>79</v>
      </c>
      <c r="AY112" s="17" t="s">
        <v>163</v>
      </c>
      <c r="BE112" s="143">
        <f>IF(N112="základní",J112,0)</f>
        <v>0</v>
      </c>
      <c r="BF112" s="143">
        <f>IF(N112="snížená",J112,0)</f>
        <v>0</v>
      </c>
      <c r="BG112" s="143">
        <f>IF(N112="zákl. přenesená",J112,0)</f>
        <v>0</v>
      </c>
      <c r="BH112" s="143">
        <f>IF(N112="sníž. přenesená",J112,0)</f>
        <v>0</v>
      </c>
      <c r="BI112" s="143">
        <f>IF(N112="nulová",J112,0)</f>
        <v>0</v>
      </c>
      <c r="BJ112" s="17" t="s">
        <v>79</v>
      </c>
      <c r="BK112" s="143">
        <f>ROUND(I112*H112,2)</f>
        <v>0</v>
      </c>
      <c r="BL112" s="17" t="s">
        <v>170</v>
      </c>
      <c r="BM112" s="142" t="s">
        <v>400</v>
      </c>
    </row>
    <row r="113" spans="2:65" s="1" customFormat="1" ht="29.25">
      <c r="B113" s="32"/>
      <c r="D113" s="148" t="s">
        <v>276</v>
      </c>
      <c r="F113" s="149" t="s">
        <v>2810</v>
      </c>
      <c r="I113" s="146"/>
      <c r="L113" s="32"/>
      <c r="M113" s="147"/>
      <c r="T113" s="53"/>
      <c r="AT113" s="17" t="s">
        <v>276</v>
      </c>
      <c r="AU113" s="17" t="s">
        <v>79</v>
      </c>
    </row>
    <row r="114" spans="2:65" s="1" customFormat="1" ht="16.5" customHeight="1">
      <c r="B114" s="32"/>
      <c r="C114" s="131" t="s">
        <v>292</v>
      </c>
      <c r="D114" s="131" t="s">
        <v>165</v>
      </c>
      <c r="E114" s="132" t="s">
        <v>2813</v>
      </c>
      <c r="F114" s="133" t="s">
        <v>2814</v>
      </c>
      <c r="G114" s="134" t="s">
        <v>254</v>
      </c>
      <c r="H114" s="135">
        <v>25</v>
      </c>
      <c r="I114" s="136"/>
      <c r="J114" s="137">
        <f>ROUND(I114*H114,2)</f>
        <v>0</v>
      </c>
      <c r="K114" s="133" t="s">
        <v>192</v>
      </c>
      <c r="L114" s="32"/>
      <c r="M114" s="138" t="s">
        <v>19</v>
      </c>
      <c r="N114" s="139" t="s">
        <v>43</v>
      </c>
      <c r="P114" s="140">
        <f>O114*H114</f>
        <v>0</v>
      </c>
      <c r="Q114" s="140">
        <v>0</v>
      </c>
      <c r="R114" s="140">
        <f>Q114*H114</f>
        <v>0</v>
      </c>
      <c r="S114" s="140">
        <v>0</v>
      </c>
      <c r="T114" s="141">
        <f>S114*H114</f>
        <v>0</v>
      </c>
      <c r="AR114" s="142" t="s">
        <v>170</v>
      </c>
      <c r="AT114" s="142" t="s">
        <v>165</v>
      </c>
      <c r="AU114" s="142" t="s">
        <v>79</v>
      </c>
      <c r="AY114" s="17" t="s">
        <v>163</v>
      </c>
      <c r="BE114" s="143">
        <f>IF(N114="základní",J114,0)</f>
        <v>0</v>
      </c>
      <c r="BF114" s="143">
        <f>IF(N114="snížená",J114,0)</f>
        <v>0</v>
      </c>
      <c r="BG114" s="143">
        <f>IF(N114="zákl. přenesená",J114,0)</f>
        <v>0</v>
      </c>
      <c r="BH114" s="143">
        <f>IF(N114="sníž. přenesená",J114,0)</f>
        <v>0</v>
      </c>
      <c r="BI114" s="143">
        <f>IF(N114="nulová",J114,0)</f>
        <v>0</v>
      </c>
      <c r="BJ114" s="17" t="s">
        <v>79</v>
      </c>
      <c r="BK114" s="143">
        <f>ROUND(I114*H114,2)</f>
        <v>0</v>
      </c>
      <c r="BL114" s="17" t="s">
        <v>170</v>
      </c>
      <c r="BM114" s="142" t="s">
        <v>411</v>
      </c>
    </row>
    <row r="115" spans="2:65" s="1" customFormat="1" ht="29.25">
      <c r="B115" s="32"/>
      <c r="D115" s="148" t="s">
        <v>276</v>
      </c>
      <c r="F115" s="149" t="s">
        <v>2810</v>
      </c>
      <c r="I115" s="146"/>
      <c r="L115" s="32"/>
      <c r="M115" s="147"/>
      <c r="T115" s="53"/>
      <c r="AT115" s="17" t="s">
        <v>276</v>
      </c>
      <c r="AU115" s="17" t="s">
        <v>79</v>
      </c>
    </row>
    <row r="116" spans="2:65" s="1" customFormat="1" ht="16.5" customHeight="1">
      <c r="B116" s="32"/>
      <c r="C116" s="131" t="s">
        <v>7</v>
      </c>
      <c r="D116" s="131" t="s">
        <v>165</v>
      </c>
      <c r="E116" s="132" t="s">
        <v>2815</v>
      </c>
      <c r="F116" s="133" t="s">
        <v>2816</v>
      </c>
      <c r="G116" s="134" t="s">
        <v>254</v>
      </c>
      <c r="H116" s="135">
        <v>100</v>
      </c>
      <c r="I116" s="136"/>
      <c r="J116" s="137">
        <f>ROUND(I116*H116,2)</f>
        <v>0</v>
      </c>
      <c r="K116" s="133" t="s">
        <v>192</v>
      </c>
      <c r="L116" s="32"/>
      <c r="M116" s="138" t="s">
        <v>19</v>
      </c>
      <c r="N116" s="139" t="s">
        <v>43</v>
      </c>
      <c r="P116" s="140">
        <f>O116*H116</f>
        <v>0</v>
      </c>
      <c r="Q116" s="140">
        <v>0</v>
      </c>
      <c r="R116" s="140">
        <f>Q116*H116</f>
        <v>0</v>
      </c>
      <c r="S116" s="140">
        <v>0</v>
      </c>
      <c r="T116" s="141">
        <f>S116*H116</f>
        <v>0</v>
      </c>
      <c r="AR116" s="142" t="s">
        <v>170</v>
      </c>
      <c r="AT116" s="142" t="s">
        <v>165</v>
      </c>
      <c r="AU116" s="142" t="s">
        <v>79</v>
      </c>
      <c r="AY116" s="17" t="s">
        <v>163</v>
      </c>
      <c r="BE116" s="143">
        <f>IF(N116="základní",J116,0)</f>
        <v>0</v>
      </c>
      <c r="BF116" s="143">
        <f>IF(N116="snížená",J116,0)</f>
        <v>0</v>
      </c>
      <c r="BG116" s="143">
        <f>IF(N116="zákl. přenesená",J116,0)</f>
        <v>0</v>
      </c>
      <c r="BH116" s="143">
        <f>IF(N116="sníž. přenesená",J116,0)</f>
        <v>0</v>
      </c>
      <c r="BI116" s="143">
        <f>IF(N116="nulová",J116,0)</f>
        <v>0</v>
      </c>
      <c r="BJ116" s="17" t="s">
        <v>79</v>
      </c>
      <c r="BK116" s="143">
        <f>ROUND(I116*H116,2)</f>
        <v>0</v>
      </c>
      <c r="BL116" s="17" t="s">
        <v>170</v>
      </c>
      <c r="BM116" s="142" t="s">
        <v>420</v>
      </c>
    </row>
    <row r="117" spans="2:65" s="1" customFormat="1" ht="29.25">
      <c r="B117" s="32"/>
      <c r="D117" s="148" t="s">
        <v>276</v>
      </c>
      <c r="F117" s="149" t="s">
        <v>2810</v>
      </c>
      <c r="I117" s="146"/>
      <c r="L117" s="32"/>
      <c r="M117" s="147"/>
      <c r="T117" s="53"/>
      <c r="AT117" s="17" t="s">
        <v>276</v>
      </c>
      <c r="AU117" s="17" t="s">
        <v>79</v>
      </c>
    </row>
    <row r="118" spans="2:65" s="1" customFormat="1" ht="16.5" customHeight="1">
      <c r="B118" s="32"/>
      <c r="C118" s="131" t="s">
        <v>300</v>
      </c>
      <c r="D118" s="131" t="s">
        <v>165</v>
      </c>
      <c r="E118" s="132" t="s">
        <v>2817</v>
      </c>
      <c r="F118" s="133" t="s">
        <v>2818</v>
      </c>
      <c r="G118" s="134" t="s">
        <v>254</v>
      </c>
      <c r="H118" s="135">
        <v>25</v>
      </c>
      <c r="I118" s="136"/>
      <c r="J118" s="137">
        <f>ROUND(I118*H118,2)</f>
        <v>0</v>
      </c>
      <c r="K118" s="133" t="s">
        <v>192</v>
      </c>
      <c r="L118" s="32"/>
      <c r="M118" s="138" t="s">
        <v>19</v>
      </c>
      <c r="N118" s="139" t="s">
        <v>43</v>
      </c>
      <c r="P118" s="140">
        <f>O118*H118</f>
        <v>0</v>
      </c>
      <c r="Q118" s="140">
        <v>0</v>
      </c>
      <c r="R118" s="140">
        <f>Q118*H118</f>
        <v>0</v>
      </c>
      <c r="S118" s="140">
        <v>0</v>
      </c>
      <c r="T118" s="141">
        <f>S118*H118</f>
        <v>0</v>
      </c>
      <c r="AR118" s="142" t="s">
        <v>170</v>
      </c>
      <c r="AT118" s="142" t="s">
        <v>165</v>
      </c>
      <c r="AU118" s="142" t="s">
        <v>79</v>
      </c>
      <c r="AY118" s="17" t="s">
        <v>163</v>
      </c>
      <c r="BE118" s="143">
        <f>IF(N118="základní",J118,0)</f>
        <v>0</v>
      </c>
      <c r="BF118" s="143">
        <f>IF(N118="snížená",J118,0)</f>
        <v>0</v>
      </c>
      <c r="BG118" s="143">
        <f>IF(N118="zákl. přenesená",J118,0)</f>
        <v>0</v>
      </c>
      <c r="BH118" s="143">
        <f>IF(N118="sníž. přenesená",J118,0)</f>
        <v>0</v>
      </c>
      <c r="BI118" s="143">
        <f>IF(N118="nulová",J118,0)</f>
        <v>0</v>
      </c>
      <c r="BJ118" s="17" t="s">
        <v>79</v>
      </c>
      <c r="BK118" s="143">
        <f>ROUND(I118*H118,2)</f>
        <v>0</v>
      </c>
      <c r="BL118" s="17" t="s">
        <v>170</v>
      </c>
      <c r="BM118" s="142" t="s">
        <v>435</v>
      </c>
    </row>
    <row r="119" spans="2:65" s="1" customFormat="1" ht="29.25">
      <c r="B119" s="32"/>
      <c r="D119" s="148" t="s">
        <v>276</v>
      </c>
      <c r="F119" s="149" t="s">
        <v>2810</v>
      </c>
      <c r="I119" s="146"/>
      <c r="L119" s="32"/>
      <c r="M119" s="147"/>
      <c r="T119" s="53"/>
      <c r="AT119" s="17" t="s">
        <v>276</v>
      </c>
      <c r="AU119" s="17" t="s">
        <v>79</v>
      </c>
    </row>
    <row r="120" spans="2:65" s="1" customFormat="1" ht="21.75" customHeight="1">
      <c r="B120" s="32"/>
      <c r="C120" s="131" t="s">
        <v>306</v>
      </c>
      <c r="D120" s="131" t="s">
        <v>165</v>
      </c>
      <c r="E120" s="132" t="s">
        <v>2819</v>
      </c>
      <c r="F120" s="133" t="s">
        <v>2820</v>
      </c>
      <c r="G120" s="134" t="s">
        <v>254</v>
      </c>
      <c r="H120" s="135">
        <v>90</v>
      </c>
      <c r="I120" s="136"/>
      <c r="J120" s="137">
        <f>ROUND(I120*H120,2)</f>
        <v>0</v>
      </c>
      <c r="K120" s="133" t="s">
        <v>192</v>
      </c>
      <c r="L120" s="32"/>
      <c r="M120" s="138" t="s">
        <v>19</v>
      </c>
      <c r="N120" s="139" t="s">
        <v>43</v>
      </c>
      <c r="P120" s="140">
        <f>O120*H120</f>
        <v>0</v>
      </c>
      <c r="Q120" s="140">
        <v>0</v>
      </c>
      <c r="R120" s="140">
        <f>Q120*H120</f>
        <v>0</v>
      </c>
      <c r="S120" s="140">
        <v>0</v>
      </c>
      <c r="T120" s="141">
        <f>S120*H120</f>
        <v>0</v>
      </c>
      <c r="AR120" s="142" t="s">
        <v>170</v>
      </c>
      <c r="AT120" s="142" t="s">
        <v>165</v>
      </c>
      <c r="AU120" s="142" t="s">
        <v>79</v>
      </c>
      <c r="AY120" s="17" t="s">
        <v>163</v>
      </c>
      <c r="BE120" s="143">
        <f>IF(N120="základní",J120,0)</f>
        <v>0</v>
      </c>
      <c r="BF120" s="143">
        <f>IF(N120="snížená",J120,0)</f>
        <v>0</v>
      </c>
      <c r="BG120" s="143">
        <f>IF(N120="zákl. přenesená",J120,0)</f>
        <v>0</v>
      </c>
      <c r="BH120" s="143">
        <f>IF(N120="sníž. přenesená",J120,0)</f>
        <v>0</v>
      </c>
      <c r="BI120" s="143">
        <f>IF(N120="nulová",J120,0)</f>
        <v>0</v>
      </c>
      <c r="BJ120" s="17" t="s">
        <v>79</v>
      </c>
      <c r="BK120" s="143">
        <f>ROUND(I120*H120,2)</f>
        <v>0</v>
      </c>
      <c r="BL120" s="17" t="s">
        <v>170</v>
      </c>
      <c r="BM120" s="142" t="s">
        <v>447</v>
      </c>
    </row>
    <row r="121" spans="2:65" s="1" customFormat="1" ht="29.25">
      <c r="B121" s="32"/>
      <c r="D121" s="148" t="s">
        <v>276</v>
      </c>
      <c r="F121" s="149" t="s">
        <v>2821</v>
      </c>
      <c r="I121" s="146"/>
      <c r="L121" s="32"/>
      <c r="M121" s="147"/>
      <c r="T121" s="53"/>
      <c r="AT121" s="17" t="s">
        <v>276</v>
      </c>
      <c r="AU121" s="17" t="s">
        <v>79</v>
      </c>
    </row>
    <row r="122" spans="2:65" s="1" customFormat="1" ht="21.75" customHeight="1">
      <c r="B122" s="32"/>
      <c r="C122" s="131" t="s">
        <v>312</v>
      </c>
      <c r="D122" s="131" t="s">
        <v>165</v>
      </c>
      <c r="E122" s="132" t="s">
        <v>2822</v>
      </c>
      <c r="F122" s="133" t="s">
        <v>2823</v>
      </c>
      <c r="G122" s="134" t="s">
        <v>254</v>
      </c>
      <c r="H122" s="135">
        <v>155</v>
      </c>
      <c r="I122" s="136"/>
      <c r="J122" s="137">
        <f>ROUND(I122*H122,2)</f>
        <v>0</v>
      </c>
      <c r="K122" s="133" t="s">
        <v>192</v>
      </c>
      <c r="L122" s="32"/>
      <c r="M122" s="138" t="s">
        <v>19</v>
      </c>
      <c r="N122" s="139" t="s">
        <v>43</v>
      </c>
      <c r="P122" s="140">
        <f>O122*H122</f>
        <v>0</v>
      </c>
      <c r="Q122" s="140">
        <v>0</v>
      </c>
      <c r="R122" s="140">
        <f>Q122*H122</f>
        <v>0</v>
      </c>
      <c r="S122" s="140">
        <v>0</v>
      </c>
      <c r="T122" s="141">
        <f>S122*H122</f>
        <v>0</v>
      </c>
      <c r="AR122" s="142" t="s">
        <v>170</v>
      </c>
      <c r="AT122" s="142" t="s">
        <v>165</v>
      </c>
      <c r="AU122" s="142" t="s">
        <v>79</v>
      </c>
      <c r="AY122" s="17" t="s">
        <v>163</v>
      </c>
      <c r="BE122" s="143">
        <f>IF(N122="základní",J122,0)</f>
        <v>0</v>
      </c>
      <c r="BF122" s="143">
        <f>IF(N122="snížená",J122,0)</f>
        <v>0</v>
      </c>
      <c r="BG122" s="143">
        <f>IF(N122="zákl. přenesená",J122,0)</f>
        <v>0</v>
      </c>
      <c r="BH122" s="143">
        <f>IF(N122="sníž. přenesená",J122,0)</f>
        <v>0</v>
      </c>
      <c r="BI122" s="143">
        <f>IF(N122="nulová",J122,0)</f>
        <v>0</v>
      </c>
      <c r="BJ122" s="17" t="s">
        <v>79</v>
      </c>
      <c r="BK122" s="143">
        <f>ROUND(I122*H122,2)</f>
        <v>0</v>
      </c>
      <c r="BL122" s="17" t="s">
        <v>170</v>
      </c>
      <c r="BM122" s="142" t="s">
        <v>462</v>
      </c>
    </row>
    <row r="123" spans="2:65" s="1" customFormat="1" ht="29.25">
      <c r="B123" s="32"/>
      <c r="D123" s="148" t="s">
        <v>276</v>
      </c>
      <c r="F123" s="149" t="s">
        <v>2821</v>
      </c>
      <c r="I123" s="146"/>
      <c r="L123" s="32"/>
      <c r="M123" s="147"/>
      <c r="T123" s="53"/>
      <c r="AT123" s="17" t="s">
        <v>276</v>
      </c>
      <c r="AU123" s="17" t="s">
        <v>79</v>
      </c>
    </row>
    <row r="124" spans="2:65" s="1" customFormat="1" ht="21.75" customHeight="1">
      <c r="B124" s="32"/>
      <c r="C124" s="131" t="s">
        <v>318</v>
      </c>
      <c r="D124" s="131" t="s">
        <v>165</v>
      </c>
      <c r="E124" s="132" t="s">
        <v>2824</v>
      </c>
      <c r="F124" s="133" t="s">
        <v>2825</v>
      </c>
      <c r="G124" s="134" t="s">
        <v>254</v>
      </c>
      <c r="H124" s="135">
        <v>75</v>
      </c>
      <c r="I124" s="136"/>
      <c r="J124" s="137">
        <f>ROUND(I124*H124,2)</f>
        <v>0</v>
      </c>
      <c r="K124" s="133" t="s">
        <v>192</v>
      </c>
      <c r="L124" s="32"/>
      <c r="M124" s="138" t="s">
        <v>19</v>
      </c>
      <c r="N124" s="139" t="s">
        <v>43</v>
      </c>
      <c r="P124" s="140">
        <f>O124*H124</f>
        <v>0</v>
      </c>
      <c r="Q124" s="140">
        <v>0</v>
      </c>
      <c r="R124" s="140">
        <f>Q124*H124</f>
        <v>0</v>
      </c>
      <c r="S124" s="140">
        <v>0</v>
      </c>
      <c r="T124" s="141">
        <f>S124*H124</f>
        <v>0</v>
      </c>
      <c r="AR124" s="142" t="s">
        <v>170</v>
      </c>
      <c r="AT124" s="142" t="s">
        <v>165</v>
      </c>
      <c r="AU124" s="142" t="s">
        <v>79</v>
      </c>
      <c r="AY124" s="17" t="s">
        <v>163</v>
      </c>
      <c r="BE124" s="143">
        <f>IF(N124="základní",J124,0)</f>
        <v>0</v>
      </c>
      <c r="BF124" s="143">
        <f>IF(N124="snížená",J124,0)</f>
        <v>0</v>
      </c>
      <c r="BG124" s="143">
        <f>IF(N124="zákl. přenesená",J124,0)</f>
        <v>0</v>
      </c>
      <c r="BH124" s="143">
        <f>IF(N124="sníž. přenesená",J124,0)</f>
        <v>0</v>
      </c>
      <c r="BI124" s="143">
        <f>IF(N124="nulová",J124,0)</f>
        <v>0</v>
      </c>
      <c r="BJ124" s="17" t="s">
        <v>79</v>
      </c>
      <c r="BK124" s="143">
        <f>ROUND(I124*H124,2)</f>
        <v>0</v>
      </c>
      <c r="BL124" s="17" t="s">
        <v>170</v>
      </c>
      <c r="BM124" s="142" t="s">
        <v>474</v>
      </c>
    </row>
    <row r="125" spans="2:65" s="1" customFormat="1" ht="29.25">
      <c r="B125" s="32"/>
      <c r="D125" s="148" t="s">
        <v>276</v>
      </c>
      <c r="F125" s="149" t="s">
        <v>2821</v>
      </c>
      <c r="I125" s="146"/>
      <c r="L125" s="32"/>
      <c r="M125" s="147"/>
      <c r="T125" s="53"/>
      <c r="AT125" s="17" t="s">
        <v>276</v>
      </c>
      <c r="AU125" s="17" t="s">
        <v>79</v>
      </c>
    </row>
    <row r="126" spans="2:65" s="1" customFormat="1" ht="21.75" customHeight="1">
      <c r="B126" s="32"/>
      <c r="C126" s="131" t="s">
        <v>324</v>
      </c>
      <c r="D126" s="131" t="s">
        <v>165</v>
      </c>
      <c r="E126" s="132" t="s">
        <v>2826</v>
      </c>
      <c r="F126" s="133" t="s">
        <v>2827</v>
      </c>
      <c r="G126" s="134" t="s">
        <v>254</v>
      </c>
      <c r="H126" s="135">
        <v>40</v>
      </c>
      <c r="I126" s="136"/>
      <c r="J126" s="137">
        <f>ROUND(I126*H126,2)</f>
        <v>0</v>
      </c>
      <c r="K126" s="133" t="s">
        <v>192</v>
      </c>
      <c r="L126" s="32"/>
      <c r="M126" s="138" t="s">
        <v>19</v>
      </c>
      <c r="N126" s="139" t="s">
        <v>43</v>
      </c>
      <c r="P126" s="140">
        <f>O126*H126</f>
        <v>0</v>
      </c>
      <c r="Q126" s="140">
        <v>0</v>
      </c>
      <c r="R126" s="140">
        <f>Q126*H126</f>
        <v>0</v>
      </c>
      <c r="S126" s="140">
        <v>0</v>
      </c>
      <c r="T126" s="141">
        <f>S126*H126</f>
        <v>0</v>
      </c>
      <c r="AR126" s="142" t="s">
        <v>170</v>
      </c>
      <c r="AT126" s="142" t="s">
        <v>165</v>
      </c>
      <c r="AU126" s="142" t="s">
        <v>79</v>
      </c>
      <c r="AY126" s="17" t="s">
        <v>163</v>
      </c>
      <c r="BE126" s="143">
        <f>IF(N126="základní",J126,0)</f>
        <v>0</v>
      </c>
      <c r="BF126" s="143">
        <f>IF(N126="snížená",J126,0)</f>
        <v>0</v>
      </c>
      <c r="BG126" s="143">
        <f>IF(N126="zákl. přenesená",J126,0)</f>
        <v>0</v>
      </c>
      <c r="BH126" s="143">
        <f>IF(N126="sníž. přenesená",J126,0)</f>
        <v>0</v>
      </c>
      <c r="BI126" s="143">
        <f>IF(N126="nulová",J126,0)</f>
        <v>0</v>
      </c>
      <c r="BJ126" s="17" t="s">
        <v>79</v>
      </c>
      <c r="BK126" s="143">
        <f>ROUND(I126*H126,2)</f>
        <v>0</v>
      </c>
      <c r="BL126" s="17" t="s">
        <v>170</v>
      </c>
      <c r="BM126" s="142" t="s">
        <v>486</v>
      </c>
    </row>
    <row r="127" spans="2:65" s="1" customFormat="1" ht="29.25">
      <c r="B127" s="32"/>
      <c r="D127" s="148" t="s">
        <v>276</v>
      </c>
      <c r="F127" s="149" t="s">
        <v>2821</v>
      </c>
      <c r="I127" s="146"/>
      <c r="L127" s="32"/>
      <c r="M127" s="147"/>
      <c r="T127" s="53"/>
      <c r="AT127" s="17" t="s">
        <v>276</v>
      </c>
      <c r="AU127" s="17" t="s">
        <v>79</v>
      </c>
    </row>
    <row r="128" spans="2:65" s="1" customFormat="1" ht="21.75" customHeight="1">
      <c r="B128" s="32"/>
      <c r="C128" s="131" t="s">
        <v>329</v>
      </c>
      <c r="D128" s="131" t="s">
        <v>165</v>
      </c>
      <c r="E128" s="132" t="s">
        <v>2828</v>
      </c>
      <c r="F128" s="133" t="s">
        <v>2829</v>
      </c>
      <c r="G128" s="134" t="s">
        <v>254</v>
      </c>
      <c r="H128" s="135">
        <v>5</v>
      </c>
      <c r="I128" s="136"/>
      <c r="J128" s="137">
        <f>ROUND(I128*H128,2)</f>
        <v>0</v>
      </c>
      <c r="K128" s="133" t="s">
        <v>192</v>
      </c>
      <c r="L128" s="32"/>
      <c r="M128" s="138" t="s">
        <v>19</v>
      </c>
      <c r="N128" s="139" t="s">
        <v>43</v>
      </c>
      <c r="P128" s="140">
        <f>O128*H128</f>
        <v>0</v>
      </c>
      <c r="Q128" s="140">
        <v>0</v>
      </c>
      <c r="R128" s="140">
        <f>Q128*H128</f>
        <v>0</v>
      </c>
      <c r="S128" s="140">
        <v>0</v>
      </c>
      <c r="T128" s="141">
        <f>S128*H128</f>
        <v>0</v>
      </c>
      <c r="AR128" s="142" t="s">
        <v>170</v>
      </c>
      <c r="AT128" s="142" t="s">
        <v>165</v>
      </c>
      <c r="AU128" s="142" t="s">
        <v>79</v>
      </c>
      <c r="AY128" s="17" t="s">
        <v>163</v>
      </c>
      <c r="BE128" s="143">
        <f>IF(N128="základní",J128,0)</f>
        <v>0</v>
      </c>
      <c r="BF128" s="143">
        <f>IF(N128="snížená",J128,0)</f>
        <v>0</v>
      </c>
      <c r="BG128" s="143">
        <f>IF(N128="zákl. přenesená",J128,0)</f>
        <v>0</v>
      </c>
      <c r="BH128" s="143">
        <f>IF(N128="sníž. přenesená",J128,0)</f>
        <v>0</v>
      </c>
      <c r="BI128" s="143">
        <f>IF(N128="nulová",J128,0)</f>
        <v>0</v>
      </c>
      <c r="BJ128" s="17" t="s">
        <v>79</v>
      </c>
      <c r="BK128" s="143">
        <f>ROUND(I128*H128,2)</f>
        <v>0</v>
      </c>
      <c r="BL128" s="17" t="s">
        <v>170</v>
      </c>
      <c r="BM128" s="142" t="s">
        <v>502</v>
      </c>
    </row>
    <row r="129" spans="2:65" s="1" customFormat="1" ht="29.25">
      <c r="B129" s="32"/>
      <c r="D129" s="148" t="s">
        <v>276</v>
      </c>
      <c r="F129" s="149" t="s">
        <v>2821</v>
      </c>
      <c r="I129" s="146"/>
      <c r="L129" s="32"/>
      <c r="M129" s="147"/>
      <c r="T129" s="53"/>
      <c r="AT129" s="17" t="s">
        <v>276</v>
      </c>
      <c r="AU129" s="17" t="s">
        <v>79</v>
      </c>
    </row>
    <row r="130" spans="2:65" s="1" customFormat="1" ht="33" customHeight="1">
      <c r="B130" s="32"/>
      <c r="C130" s="131" t="s">
        <v>335</v>
      </c>
      <c r="D130" s="131" t="s">
        <v>165</v>
      </c>
      <c r="E130" s="132" t="s">
        <v>2830</v>
      </c>
      <c r="F130" s="133" t="s">
        <v>2831</v>
      </c>
      <c r="G130" s="134" t="s">
        <v>254</v>
      </c>
      <c r="H130" s="135">
        <v>165</v>
      </c>
      <c r="I130" s="136"/>
      <c r="J130" s="137">
        <f>ROUND(I130*H130,2)</f>
        <v>0</v>
      </c>
      <c r="K130" s="133" t="s">
        <v>192</v>
      </c>
      <c r="L130" s="32"/>
      <c r="M130" s="138" t="s">
        <v>19</v>
      </c>
      <c r="N130" s="139" t="s">
        <v>43</v>
      </c>
      <c r="P130" s="140">
        <f>O130*H130</f>
        <v>0</v>
      </c>
      <c r="Q130" s="140">
        <v>0</v>
      </c>
      <c r="R130" s="140">
        <f>Q130*H130</f>
        <v>0</v>
      </c>
      <c r="S130" s="140">
        <v>0</v>
      </c>
      <c r="T130" s="141">
        <f>S130*H130</f>
        <v>0</v>
      </c>
      <c r="AR130" s="142" t="s">
        <v>170</v>
      </c>
      <c r="AT130" s="142" t="s">
        <v>165</v>
      </c>
      <c r="AU130" s="142" t="s">
        <v>79</v>
      </c>
      <c r="AY130" s="17" t="s">
        <v>163</v>
      </c>
      <c r="BE130" s="143">
        <f>IF(N130="základní",J130,0)</f>
        <v>0</v>
      </c>
      <c r="BF130" s="143">
        <f>IF(N130="snížená",J130,0)</f>
        <v>0</v>
      </c>
      <c r="BG130" s="143">
        <f>IF(N130="zákl. přenesená",J130,0)</f>
        <v>0</v>
      </c>
      <c r="BH130" s="143">
        <f>IF(N130="sníž. přenesená",J130,0)</f>
        <v>0</v>
      </c>
      <c r="BI130" s="143">
        <f>IF(N130="nulová",J130,0)</f>
        <v>0</v>
      </c>
      <c r="BJ130" s="17" t="s">
        <v>79</v>
      </c>
      <c r="BK130" s="143">
        <f>ROUND(I130*H130,2)</f>
        <v>0</v>
      </c>
      <c r="BL130" s="17" t="s">
        <v>170</v>
      </c>
      <c r="BM130" s="142" t="s">
        <v>516</v>
      </c>
    </row>
    <row r="131" spans="2:65" s="1" customFormat="1" ht="29.25">
      <c r="B131" s="32"/>
      <c r="D131" s="148" t="s">
        <v>276</v>
      </c>
      <c r="F131" s="149" t="s">
        <v>2832</v>
      </c>
      <c r="I131" s="146"/>
      <c r="L131" s="32"/>
      <c r="M131" s="147"/>
      <c r="T131" s="53"/>
      <c r="AT131" s="17" t="s">
        <v>276</v>
      </c>
      <c r="AU131" s="17" t="s">
        <v>79</v>
      </c>
    </row>
    <row r="132" spans="2:65" s="1" customFormat="1" ht="21.75" customHeight="1">
      <c r="B132" s="32"/>
      <c r="C132" s="131" t="s">
        <v>342</v>
      </c>
      <c r="D132" s="131" t="s">
        <v>165</v>
      </c>
      <c r="E132" s="132" t="s">
        <v>2833</v>
      </c>
      <c r="F132" s="133" t="s">
        <v>2834</v>
      </c>
      <c r="G132" s="134" t="s">
        <v>254</v>
      </c>
      <c r="H132" s="135">
        <v>10</v>
      </c>
      <c r="I132" s="136"/>
      <c r="J132" s="137">
        <f>ROUND(I132*H132,2)</f>
        <v>0</v>
      </c>
      <c r="K132" s="133" t="s">
        <v>192</v>
      </c>
      <c r="L132" s="32"/>
      <c r="M132" s="138" t="s">
        <v>19</v>
      </c>
      <c r="N132" s="139" t="s">
        <v>43</v>
      </c>
      <c r="P132" s="140">
        <f>O132*H132</f>
        <v>0</v>
      </c>
      <c r="Q132" s="140">
        <v>0</v>
      </c>
      <c r="R132" s="140">
        <f>Q132*H132</f>
        <v>0</v>
      </c>
      <c r="S132" s="140">
        <v>0</v>
      </c>
      <c r="T132" s="141">
        <f>S132*H132</f>
        <v>0</v>
      </c>
      <c r="AR132" s="142" t="s">
        <v>170</v>
      </c>
      <c r="AT132" s="142" t="s">
        <v>165</v>
      </c>
      <c r="AU132" s="142" t="s">
        <v>79</v>
      </c>
      <c r="AY132" s="17" t="s">
        <v>163</v>
      </c>
      <c r="BE132" s="143">
        <f>IF(N132="základní",J132,0)</f>
        <v>0</v>
      </c>
      <c r="BF132" s="143">
        <f>IF(N132="snížená",J132,0)</f>
        <v>0</v>
      </c>
      <c r="BG132" s="143">
        <f>IF(N132="zákl. přenesená",J132,0)</f>
        <v>0</v>
      </c>
      <c r="BH132" s="143">
        <f>IF(N132="sníž. přenesená",J132,0)</f>
        <v>0</v>
      </c>
      <c r="BI132" s="143">
        <f>IF(N132="nulová",J132,0)</f>
        <v>0</v>
      </c>
      <c r="BJ132" s="17" t="s">
        <v>79</v>
      </c>
      <c r="BK132" s="143">
        <f>ROUND(I132*H132,2)</f>
        <v>0</v>
      </c>
      <c r="BL132" s="17" t="s">
        <v>170</v>
      </c>
      <c r="BM132" s="142" t="s">
        <v>523</v>
      </c>
    </row>
    <row r="133" spans="2:65" s="1" customFormat="1" ht="29.25">
      <c r="B133" s="32"/>
      <c r="D133" s="148" t="s">
        <v>276</v>
      </c>
      <c r="F133" s="149" t="s">
        <v>2835</v>
      </c>
      <c r="I133" s="146"/>
      <c r="L133" s="32"/>
      <c r="M133" s="147"/>
      <c r="T133" s="53"/>
      <c r="AT133" s="17" t="s">
        <v>276</v>
      </c>
      <c r="AU133" s="17" t="s">
        <v>79</v>
      </c>
    </row>
    <row r="134" spans="2:65" s="1" customFormat="1" ht="16.5" customHeight="1">
      <c r="B134" s="32"/>
      <c r="C134" s="131" t="s">
        <v>349</v>
      </c>
      <c r="D134" s="131" t="s">
        <v>165</v>
      </c>
      <c r="E134" s="132" t="s">
        <v>2836</v>
      </c>
      <c r="F134" s="133" t="s">
        <v>2837</v>
      </c>
      <c r="G134" s="134" t="s">
        <v>2838</v>
      </c>
      <c r="H134" s="135">
        <v>1</v>
      </c>
      <c r="I134" s="136"/>
      <c r="J134" s="137">
        <f>ROUND(I134*H134,2)</f>
        <v>0</v>
      </c>
      <c r="K134" s="133" t="s">
        <v>192</v>
      </c>
      <c r="L134" s="32"/>
      <c r="M134" s="138" t="s">
        <v>19</v>
      </c>
      <c r="N134" s="139" t="s">
        <v>43</v>
      </c>
      <c r="P134" s="140">
        <f>O134*H134</f>
        <v>0</v>
      </c>
      <c r="Q134" s="140">
        <v>0</v>
      </c>
      <c r="R134" s="140">
        <f>Q134*H134</f>
        <v>0</v>
      </c>
      <c r="S134" s="140">
        <v>0</v>
      </c>
      <c r="T134" s="141">
        <f>S134*H134</f>
        <v>0</v>
      </c>
      <c r="AR134" s="142" t="s">
        <v>170</v>
      </c>
      <c r="AT134" s="142" t="s">
        <v>165</v>
      </c>
      <c r="AU134" s="142" t="s">
        <v>79</v>
      </c>
      <c r="AY134" s="17" t="s">
        <v>163</v>
      </c>
      <c r="BE134" s="143">
        <f>IF(N134="základní",J134,0)</f>
        <v>0</v>
      </c>
      <c r="BF134" s="143">
        <f>IF(N134="snížená",J134,0)</f>
        <v>0</v>
      </c>
      <c r="BG134" s="143">
        <f>IF(N134="zákl. přenesená",J134,0)</f>
        <v>0</v>
      </c>
      <c r="BH134" s="143">
        <f>IF(N134="sníž. přenesená",J134,0)</f>
        <v>0</v>
      </c>
      <c r="BI134" s="143">
        <f>IF(N134="nulová",J134,0)</f>
        <v>0</v>
      </c>
      <c r="BJ134" s="17" t="s">
        <v>79</v>
      </c>
      <c r="BK134" s="143">
        <f>ROUND(I134*H134,2)</f>
        <v>0</v>
      </c>
      <c r="BL134" s="17" t="s">
        <v>170</v>
      </c>
      <c r="BM134" s="142" t="s">
        <v>531</v>
      </c>
    </row>
    <row r="135" spans="2:65" s="1" customFormat="1" ht="29.25">
      <c r="B135" s="32"/>
      <c r="D135" s="148" t="s">
        <v>276</v>
      </c>
      <c r="F135" s="149" t="s">
        <v>2839</v>
      </c>
      <c r="I135" s="146"/>
      <c r="L135" s="32"/>
      <c r="M135" s="147"/>
      <c r="T135" s="53"/>
      <c r="AT135" s="17" t="s">
        <v>276</v>
      </c>
      <c r="AU135" s="17" t="s">
        <v>79</v>
      </c>
    </row>
    <row r="136" spans="2:65" s="1" customFormat="1" ht="16.5" customHeight="1">
      <c r="B136" s="32"/>
      <c r="C136" s="131" t="s">
        <v>356</v>
      </c>
      <c r="D136" s="131" t="s">
        <v>165</v>
      </c>
      <c r="E136" s="132" t="s">
        <v>2840</v>
      </c>
      <c r="F136" s="133" t="s">
        <v>2841</v>
      </c>
      <c r="G136" s="134" t="s">
        <v>2838</v>
      </c>
      <c r="H136" s="135">
        <v>5</v>
      </c>
      <c r="I136" s="136"/>
      <c r="J136" s="137">
        <f>ROUND(I136*H136,2)</f>
        <v>0</v>
      </c>
      <c r="K136" s="133" t="s">
        <v>192</v>
      </c>
      <c r="L136" s="32"/>
      <c r="M136" s="138" t="s">
        <v>19</v>
      </c>
      <c r="N136" s="139" t="s">
        <v>43</v>
      </c>
      <c r="P136" s="140">
        <f>O136*H136</f>
        <v>0</v>
      </c>
      <c r="Q136" s="140">
        <v>0</v>
      </c>
      <c r="R136" s="140">
        <f>Q136*H136</f>
        <v>0</v>
      </c>
      <c r="S136" s="140">
        <v>0</v>
      </c>
      <c r="T136" s="141">
        <f>S136*H136</f>
        <v>0</v>
      </c>
      <c r="AR136" s="142" t="s">
        <v>170</v>
      </c>
      <c r="AT136" s="142" t="s">
        <v>165</v>
      </c>
      <c r="AU136" s="142" t="s">
        <v>79</v>
      </c>
      <c r="AY136" s="17" t="s">
        <v>163</v>
      </c>
      <c r="BE136" s="143">
        <f>IF(N136="základní",J136,0)</f>
        <v>0</v>
      </c>
      <c r="BF136" s="143">
        <f>IF(N136="snížená",J136,0)</f>
        <v>0</v>
      </c>
      <c r="BG136" s="143">
        <f>IF(N136="zákl. přenesená",J136,0)</f>
        <v>0</v>
      </c>
      <c r="BH136" s="143">
        <f>IF(N136="sníž. přenesená",J136,0)</f>
        <v>0</v>
      </c>
      <c r="BI136" s="143">
        <f>IF(N136="nulová",J136,0)</f>
        <v>0</v>
      </c>
      <c r="BJ136" s="17" t="s">
        <v>79</v>
      </c>
      <c r="BK136" s="143">
        <f>ROUND(I136*H136,2)</f>
        <v>0</v>
      </c>
      <c r="BL136" s="17" t="s">
        <v>170</v>
      </c>
      <c r="BM136" s="142" t="s">
        <v>539</v>
      </c>
    </row>
    <row r="137" spans="2:65" s="1" customFormat="1" ht="29.25">
      <c r="B137" s="32"/>
      <c r="D137" s="148" t="s">
        <v>276</v>
      </c>
      <c r="F137" s="149" t="s">
        <v>2839</v>
      </c>
      <c r="I137" s="146"/>
      <c r="L137" s="32"/>
      <c r="M137" s="147"/>
      <c r="T137" s="53"/>
      <c r="AT137" s="17" t="s">
        <v>276</v>
      </c>
      <c r="AU137" s="17" t="s">
        <v>79</v>
      </c>
    </row>
    <row r="138" spans="2:65" s="1" customFormat="1" ht="16.5" customHeight="1">
      <c r="B138" s="32"/>
      <c r="C138" s="131" t="s">
        <v>363</v>
      </c>
      <c r="D138" s="131" t="s">
        <v>165</v>
      </c>
      <c r="E138" s="132" t="s">
        <v>2842</v>
      </c>
      <c r="F138" s="133" t="s">
        <v>2843</v>
      </c>
      <c r="G138" s="134" t="s">
        <v>2382</v>
      </c>
      <c r="H138" s="135">
        <v>43</v>
      </c>
      <c r="I138" s="136"/>
      <c r="J138" s="137">
        <f>ROUND(I138*H138,2)</f>
        <v>0</v>
      </c>
      <c r="K138" s="133" t="s">
        <v>192</v>
      </c>
      <c r="L138" s="32"/>
      <c r="M138" s="138" t="s">
        <v>19</v>
      </c>
      <c r="N138" s="139" t="s">
        <v>43</v>
      </c>
      <c r="P138" s="140">
        <f>O138*H138</f>
        <v>0</v>
      </c>
      <c r="Q138" s="140">
        <v>0</v>
      </c>
      <c r="R138" s="140">
        <f>Q138*H138</f>
        <v>0</v>
      </c>
      <c r="S138" s="140">
        <v>0</v>
      </c>
      <c r="T138" s="141">
        <f>S138*H138</f>
        <v>0</v>
      </c>
      <c r="AR138" s="142" t="s">
        <v>170</v>
      </c>
      <c r="AT138" s="142" t="s">
        <v>165</v>
      </c>
      <c r="AU138" s="142" t="s">
        <v>79</v>
      </c>
      <c r="AY138" s="17" t="s">
        <v>163</v>
      </c>
      <c r="BE138" s="143">
        <f>IF(N138="základní",J138,0)</f>
        <v>0</v>
      </c>
      <c r="BF138" s="143">
        <f>IF(N138="snížená",J138,0)</f>
        <v>0</v>
      </c>
      <c r="BG138" s="143">
        <f>IF(N138="zákl. přenesená",J138,0)</f>
        <v>0</v>
      </c>
      <c r="BH138" s="143">
        <f>IF(N138="sníž. přenesená",J138,0)</f>
        <v>0</v>
      </c>
      <c r="BI138" s="143">
        <f>IF(N138="nulová",J138,0)</f>
        <v>0</v>
      </c>
      <c r="BJ138" s="17" t="s">
        <v>79</v>
      </c>
      <c r="BK138" s="143">
        <f>ROUND(I138*H138,2)</f>
        <v>0</v>
      </c>
      <c r="BL138" s="17" t="s">
        <v>170</v>
      </c>
      <c r="BM138" s="142" t="s">
        <v>551</v>
      </c>
    </row>
    <row r="139" spans="2:65" s="1" customFormat="1" ht="16.5" customHeight="1">
      <c r="B139" s="32"/>
      <c r="C139" s="131" t="s">
        <v>369</v>
      </c>
      <c r="D139" s="131" t="s">
        <v>165</v>
      </c>
      <c r="E139" s="132" t="s">
        <v>2844</v>
      </c>
      <c r="F139" s="133" t="s">
        <v>2845</v>
      </c>
      <c r="G139" s="134" t="s">
        <v>2382</v>
      </c>
      <c r="H139" s="135">
        <v>36</v>
      </c>
      <c r="I139" s="136"/>
      <c r="J139" s="137">
        <f>ROUND(I139*H139,2)</f>
        <v>0</v>
      </c>
      <c r="K139" s="133" t="s">
        <v>192</v>
      </c>
      <c r="L139" s="32"/>
      <c r="M139" s="138" t="s">
        <v>19</v>
      </c>
      <c r="N139" s="139" t="s">
        <v>43</v>
      </c>
      <c r="P139" s="140">
        <f>O139*H139</f>
        <v>0</v>
      </c>
      <c r="Q139" s="140">
        <v>0</v>
      </c>
      <c r="R139" s="140">
        <f>Q139*H139</f>
        <v>0</v>
      </c>
      <c r="S139" s="140">
        <v>0</v>
      </c>
      <c r="T139" s="141">
        <f>S139*H139</f>
        <v>0</v>
      </c>
      <c r="AR139" s="142" t="s">
        <v>170</v>
      </c>
      <c r="AT139" s="142" t="s">
        <v>165</v>
      </c>
      <c r="AU139" s="142" t="s">
        <v>79</v>
      </c>
      <c r="AY139" s="17" t="s">
        <v>163</v>
      </c>
      <c r="BE139" s="143">
        <f>IF(N139="základní",J139,0)</f>
        <v>0</v>
      </c>
      <c r="BF139" s="143">
        <f>IF(N139="snížená",J139,0)</f>
        <v>0</v>
      </c>
      <c r="BG139" s="143">
        <f>IF(N139="zákl. přenesená",J139,0)</f>
        <v>0</v>
      </c>
      <c r="BH139" s="143">
        <f>IF(N139="sníž. přenesená",J139,0)</f>
        <v>0</v>
      </c>
      <c r="BI139" s="143">
        <f>IF(N139="nulová",J139,0)</f>
        <v>0</v>
      </c>
      <c r="BJ139" s="17" t="s">
        <v>79</v>
      </c>
      <c r="BK139" s="143">
        <f>ROUND(I139*H139,2)</f>
        <v>0</v>
      </c>
      <c r="BL139" s="17" t="s">
        <v>170</v>
      </c>
      <c r="BM139" s="142" t="s">
        <v>563</v>
      </c>
    </row>
    <row r="140" spans="2:65" s="1" customFormat="1" ht="16.5" customHeight="1">
      <c r="B140" s="32"/>
      <c r="C140" s="131" t="s">
        <v>375</v>
      </c>
      <c r="D140" s="131" t="s">
        <v>165</v>
      </c>
      <c r="E140" s="132" t="s">
        <v>2846</v>
      </c>
      <c r="F140" s="133" t="s">
        <v>2847</v>
      </c>
      <c r="G140" s="134" t="s">
        <v>2382</v>
      </c>
      <c r="H140" s="135">
        <v>28</v>
      </c>
      <c r="I140" s="136"/>
      <c r="J140" s="137">
        <f>ROUND(I140*H140,2)</f>
        <v>0</v>
      </c>
      <c r="K140" s="133" t="s">
        <v>192</v>
      </c>
      <c r="L140" s="32"/>
      <c r="M140" s="138" t="s">
        <v>19</v>
      </c>
      <c r="N140" s="139" t="s">
        <v>43</v>
      </c>
      <c r="P140" s="140">
        <f>O140*H140</f>
        <v>0</v>
      </c>
      <c r="Q140" s="140">
        <v>0</v>
      </c>
      <c r="R140" s="140">
        <f>Q140*H140</f>
        <v>0</v>
      </c>
      <c r="S140" s="140">
        <v>0</v>
      </c>
      <c r="T140" s="141">
        <f>S140*H140</f>
        <v>0</v>
      </c>
      <c r="AR140" s="142" t="s">
        <v>170</v>
      </c>
      <c r="AT140" s="142" t="s">
        <v>165</v>
      </c>
      <c r="AU140" s="142" t="s">
        <v>79</v>
      </c>
      <c r="AY140" s="17" t="s">
        <v>163</v>
      </c>
      <c r="BE140" s="143">
        <f>IF(N140="základní",J140,0)</f>
        <v>0</v>
      </c>
      <c r="BF140" s="143">
        <f>IF(N140="snížená",J140,0)</f>
        <v>0</v>
      </c>
      <c r="BG140" s="143">
        <f>IF(N140="zákl. přenesená",J140,0)</f>
        <v>0</v>
      </c>
      <c r="BH140" s="143">
        <f>IF(N140="sníž. přenesená",J140,0)</f>
        <v>0</v>
      </c>
      <c r="BI140" s="143">
        <f>IF(N140="nulová",J140,0)</f>
        <v>0</v>
      </c>
      <c r="BJ140" s="17" t="s">
        <v>79</v>
      </c>
      <c r="BK140" s="143">
        <f>ROUND(I140*H140,2)</f>
        <v>0</v>
      </c>
      <c r="BL140" s="17" t="s">
        <v>170</v>
      </c>
      <c r="BM140" s="142" t="s">
        <v>576</v>
      </c>
    </row>
    <row r="141" spans="2:65" s="1" customFormat="1" ht="16.5" customHeight="1">
      <c r="B141" s="32"/>
      <c r="C141" s="131" t="s">
        <v>381</v>
      </c>
      <c r="D141" s="131" t="s">
        <v>165</v>
      </c>
      <c r="E141" s="132" t="s">
        <v>2848</v>
      </c>
      <c r="F141" s="133" t="s">
        <v>2849</v>
      </c>
      <c r="G141" s="134" t="s">
        <v>2382</v>
      </c>
      <c r="H141" s="135">
        <v>3</v>
      </c>
      <c r="I141" s="136"/>
      <c r="J141" s="137">
        <f>ROUND(I141*H141,2)</f>
        <v>0</v>
      </c>
      <c r="K141" s="133" t="s">
        <v>192</v>
      </c>
      <c r="L141" s="32"/>
      <c r="M141" s="138" t="s">
        <v>19</v>
      </c>
      <c r="N141" s="139" t="s">
        <v>43</v>
      </c>
      <c r="P141" s="140">
        <f>O141*H141</f>
        <v>0</v>
      </c>
      <c r="Q141" s="140">
        <v>0</v>
      </c>
      <c r="R141" s="140">
        <f>Q141*H141</f>
        <v>0</v>
      </c>
      <c r="S141" s="140">
        <v>0</v>
      </c>
      <c r="T141" s="141">
        <f>S141*H141</f>
        <v>0</v>
      </c>
      <c r="AR141" s="142" t="s">
        <v>170</v>
      </c>
      <c r="AT141" s="142" t="s">
        <v>165</v>
      </c>
      <c r="AU141" s="142" t="s">
        <v>79</v>
      </c>
      <c r="AY141" s="17" t="s">
        <v>163</v>
      </c>
      <c r="BE141" s="143">
        <f>IF(N141="základní",J141,0)</f>
        <v>0</v>
      </c>
      <c r="BF141" s="143">
        <f>IF(N141="snížená",J141,0)</f>
        <v>0</v>
      </c>
      <c r="BG141" s="143">
        <f>IF(N141="zákl. přenesená",J141,0)</f>
        <v>0</v>
      </c>
      <c r="BH141" s="143">
        <f>IF(N141="sníž. přenesená",J141,0)</f>
        <v>0</v>
      </c>
      <c r="BI141" s="143">
        <f>IF(N141="nulová",J141,0)</f>
        <v>0</v>
      </c>
      <c r="BJ141" s="17" t="s">
        <v>79</v>
      </c>
      <c r="BK141" s="143">
        <f>ROUND(I141*H141,2)</f>
        <v>0</v>
      </c>
      <c r="BL141" s="17" t="s">
        <v>170</v>
      </c>
      <c r="BM141" s="142" t="s">
        <v>594</v>
      </c>
    </row>
    <row r="142" spans="2:65" s="1" customFormat="1" ht="29.25">
      <c r="B142" s="32"/>
      <c r="D142" s="148" t="s">
        <v>276</v>
      </c>
      <c r="F142" s="149" t="s">
        <v>2850</v>
      </c>
      <c r="I142" s="146"/>
      <c r="L142" s="32"/>
      <c r="M142" s="147"/>
      <c r="T142" s="53"/>
      <c r="AT142" s="17" t="s">
        <v>276</v>
      </c>
      <c r="AU142" s="17" t="s">
        <v>79</v>
      </c>
    </row>
    <row r="143" spans="2:65" s="1" customFormat="1" ht="24.2" customHeight="1">
      <c r="B143" s="32"/>
      <c r="C143" s="131" t="s">
        <v>387</v>
      </c>
      <c r="D143" s="131" t="s">
        <v>165</v>
      </c>
      <c r="E143" s="132" t="s">
        <v>2851</v>
      </c>
      <c r="F143" s="133" t="s">
        <v>2852</v>
      </c>
      <c r="G143" s="134" t="s">
        <v>2838</v>
      </c>
      <c r="H143" s="135">
        <v>6</v>
      </c>
      <c r="I143" s="136"/>
      <c r="J143" s="137">
        <f>ROUND(I143*H143,2)</f>
        <v>0</v>
      </c>
      <c r="K143" s="133" t="s">
        <v>192</v>
      </c>
      <c r="L143" s="32"/>
      <c r="M143" s="138" t="s">
        <v>19</v>
      </c>
      <c r="N143" s="139" t="s">
        <v>43</v>
      </c>
      <c r="P143" s="140">
        <f>O143*H143</f>
        <v>0</v>
      </c>
      <c r="Q143" s="140">
        <v>0</v>
      </c>
      <c r="R143" s="140">
        <f>Q143*H143</f>
        <v>0</v>
      </c>
      <c r="S143" s="140">
        <v>0</v>
      </c>
      <c r="T143" s="141">
        <f>S143*H143</f>
        <v>0</v>
      </c>
      <c r="AR143" s="142" t="s">
        <v>170</v>
      </c>
      <c r="AT143" s="142" t="s">
        <v>165</v>
      </c>
      <c r="AU143" s="142" t="s">
        <v>79</v>
      </c>
      <c r="AY143" s="17" t="s">
        <v>163</v>
      </c>
      <c r="BE143" s="143">
        <f>IF(N143="základní",J143,0)</f>
        <v>0</v>
      </c>
      <c r="BF143" s="143">
        <f>IF(N143="snížená",J143,0)</f>
        <v>0</v>
      </c>
      <c r="BG143" s="143">
        <f>IF(N143="zákl. přenesená",J143,0)</f>
        <v>0</v>
      </c>
      <c r="BH143" s="143">
        <f>IF(N143="sníž. přenesená",J143,0)</f>
        <v>0</v>
      </c>
      <c r="BI143" s="143">
        <f>IF(N143="nulová",J143,0)</f>
        <v>0</v>
      </c>
      <c r="BJ143" s="17" t="s">
        <v>79</v>
      </c>
      <c r="BK143" s="143">
        <f>ROUND(I143*H143,2)</f>
        <v>0</v>
      </c>
      <c r="BL143" s="17" t="s">
        <v>170</v>
      </c>
      <c r="BM143" s="142" t="s">
        <v>608</v>
      </c>
    </row>
    <row r="144" spans="2:65" s="1" customFormat="1" ht="29.25">
      <c r="B144" s="32"/>
      <c r="D144" s="148" t="s">
        <v>276</v>
      </c>
      <c r="F144" s="149" t="s">
        <v>2853</v>
      </c>
      <c r="I144" s="146"/>
      <c r="L144" s="32"/>
      <c r="M144" s="147"/>
      <c r="T144" s="53"/>
      <c r="AT144" s="17" t="s">
        <v>276</v>
      </c>
      <c r="AU144" s="17" t="s">
        <v>79</v>
      </c>
    </row>
    <row r="145" spans="2:65" s="1" customFormat="1" ht="24.2" customHeight="1">
      <c r="B145" s="32"/>
      <c r="C145" s="131" t="s">
        <v>393</v>
      </c>
      <c r="D145" s="131" t="s">
        <v>165</v>
      </c>
      <c r="E145" s="132" t="s">
        <v>2854</v>
      </c>
      <c r="F145" s="133" t="s">
        <v>2855</v>
      </c>
      <c r="G145" s="134" t="s">
        <v>2838</v>
      </c>
      <c r="H145" s="135">
        <v>1</v>
      </c>
      <c r="I145" s="136"/>
      <c r="J145" s="137">
        <f>ROUND(I145*H145,2)</f>
        <v>0</v>
      </c>
      <c r="K145" s="133" t="s">
        <v>192</v>
      </c>
      <c r="L145" s="32"/>
      <c r="M145" s="138" t="s">
        <v>19</v>
      </c>
      <c r="N145" s="139" t="s">
        <v>43</v>
      </c>
      <c r="P145" s="140">
        <f>O145*H145</f>
        <v>0</v>
      </c>
      <c r="Q145" s="140">
        <v>0</v>
      </c>
      <c r="R145" s="140">
        <f>Q145*H145</f>
        <v>0</v>
      </c>
      <c r="S145" s="140">
        <v>0</v>
      </c>
      <c r="T145" s="141">
        <f>S145*H145</f>
        <v>0</v>
      </c>
      <c r="AR145" s="142" t="s">
        <v>170</v>
      </c>
      <c r="AT145" s="142" t="s">
        <v>165</v>
      </c>
      <c r="AU145" s="142" t="s">
        <v>79</v>
      </c>
      <c r="AY145" s="17" t="s">
        <v>163</v>
      </c>
      <c r="BE145" s="143">
        <f>IF(N145="základní",J145,0)</f>
        <v>0</v>
      </c>
      <c r="BF145" s="143">
        <f>IF(N145="snížená",J145,0)</f>
        <v>0</v>
      </c>
      <c r="BG145" s="143">
        <f>IF(N145="zákl. přenesená",J145,0)</f>
        <v>0</v>
      </c>
      <c r="BH145" s="143">
        <f>IF(N145="sníž. přenesená",J145,0)</f>
        <v>0</v>
      </c>
      <c r="BI145" s="143">
        <f>IF(N145="nulová",J145,0)</f>
        <v>0</v>
      </c>
      <c r="BJ145" s="17" t="s">
        <v>79</v>
      </c>
      <c r="BK145" s="143">
        <f>ROUND(I145*H145,2)</f>
        <v>0</v>
      </c>
      <c r="BL145" s="17" t="s">
        <v>170</v>
      </c>
      <c r="BM145" s="142" t="s">
        <v>629</v>
      </c>
    </row>
    <row r="146" spans="2:65" s="1" customFormat="1" ht="29.25">
      <c r="B146" s="32"/>
      <c r="D146" s="148" t="s">
        <v>276</v>
      </c>
      <c r="F146" s="149" t="s">
        <v>2856</v>
      </c>
      <c r="I146" s="146"/>
      <c r="L146" s="32"/>
      <c r="M146" s="147"/>
      <c r="T146" s="53"/>
      <c r="AT146" s="17" t="s">
        <v>276</v>
      </c>
      <c r="AU146" s="17" t="s">
        <v>79</v>
      </c>
    </row>
    <row r="147" spans="2:65" s="1" customFormat="1" ht="21.75" customHeight="1">
      <c r="B147" s="32"/>
      <c r="C147" s="131" t="s">
        <v>400</v>
      </c>
      <c r="D147" s="131" t="s">
        <v>165</v>
      </c>
      <c r="E147" s="132" t="s">
        <v>2857</v>
      </c>
      <c r="F147" s="133" t="s">
        <v>2858</v>
      </c>
      <c r="G147" s="134" t="s">
        <v>2382</v>
      </c>
      <c r="H147" s="135">
        <v>9</v>
      </c>
      <c r="I147" s="136"/>
      <c r="J147" s="137">
        <f>ROUND(I147*H147,2)</f>
        <v>0</v>
      </c>
      <c r="K147" s="133" t="s">
        <v>192</v>
      </c>
      <c r="L147" s="32"/>
      <c r="M147" s="138" t="s">
        <v>19</v>
      </c>
      <c r="N147" s="139" t="s">
        <v>43</v>
      </c>
      <c r="P147" s="140">
        <f>O147*H147</f>
        <v>0</v>
      </c>
      <c r="Q147" s="140">
        <v>0</v>
      </c>
      <c r="R147" s="140">
        <f>Q147*H147</f>
        <v>0</v>
      </c>
      <c r="S147" s="140">
        <v>0</v>
      </c>
      <c r="T147" s="141">
        <f>S147*H147</f>
        <v>0</v>
      </c>
      <c r="AR147" s="142" t="s">
        <v>170</v>
      </c>
      <c r="AT147" s="142" t="s">
        <v>165</v>
      </c>
      <c r="AU147" s="142" t="s">
        <v>79</v>
      </c>
      <c r="AY147" s="17" t="s">
        <v>163</v>
      </c>
      <c r="BE147" s="143">
        <f>IF(N147="základní",J147,0)</f>
        <v>0</v>
      </c>
      <c r="BF147" s="143">
        <f>IF(N147="snížená",J147,0)</f>
        <v>0</v>
      </c>
      <c r="BG147" s="143">
        <f>IF(N147="zákl. přenesená",J147,0)</f>
        <v>0</v>
      </c>
      <c r="BH147" s="143">
        <f>IF(N147="sníž. přenesená",J147,0)</f>
        <v>0</v>
      </c>
      <c r="BI147" s="143">
        <f>IF(N147="nulová",J147,0)</f>
        <v>0</v>
      </c>
      <c r="BJ147" s="17" t="s">
        <v>79</v>
      </c>
      <c r="BK147" s="143">
        <f>ROUND(I147*H147,2)</f>
        <v>0</v>
      </c>
      <c r="BL147" s="17" t="s">
        <v>170</v>
      </c>
      <c r="BM147" s="142" t="s">
        <v>638</v>
      </c>
    </row>
    <row r="148" spans="2:65" s="1" customFormat="1" ht="29.25">
      <c r="B148" s="32"/>
      <c r="D148" s="148" t="s">
        <v>276</v>
      </c>
      <c r="F148" s="149" t="s">
        <v>2859</v>
      </c>
      <c r="I148" s="146"/>
      <c r="L148" s="32"/>
      <c r="M148" s="147"/>
      <c r="T148" s="53"/>
      <c r="AT148" s="17" t="s">
        <v>276</v>
      </c>
      <c r="AU148" s="17" t="s">
        <v>79</v>
      </c>
    </row>
    <row r="149" spans="2:65" s="1" customFormat="1" ht="24.2" customHeight="1">
      <c r="B149" s="32"/>
      <c r="C149" s="131" t="s">
        <v>405</v>
      </c>
      <c r="D149" s="131" t="s">
        <v>165</v>
      </c>
      <c r="E149" s="132" t="s">
        <v>2860</v>
      </c>
      <c r="F149" s="133" t="s">
        <v>2861</v>
      </c>
      <c r="G149" s="134" t="s">
        <v>2382</v>
      </c>
      <c r="H149" s="135">
        <v>7</v>
      </c>
      <c r="I149" s="136"/>
      <c r="J149" s="137">
        <f>ROUND(I149*H149,2)</f>
        <v>0</v>
      </c>
      <c r="K149" s="133" t="s">
        <v>192</v>
      </c>
      <c r="L149" s="32"/>
      <c r="M149" s="138" t="s">
        <v>19</v>
      </c>
      <c r="N149" s="139" t="s">
        <v>43</v>
      </c>
      <c r="P149" s="140">
        <f>O149*H149</f>
        <v>0</v>
      </c>
      <c r="Q149" s="140">
        <v>0</v>
      </c>
      <c r="R149" s="140">
        <f>Q149*H149</f>
        <v>0</v>
      </c>
      <c r="S149" s="140">
        <v>0</v>
      </c>
      <c r="T149" s="141">
        <f>S149*H149</f>
        <v>0</v>
      </c>
      <c r="AR149" s="142" t="s">
        <v>170</v>
      </c>
      <c r="AT149" s="142" t="s">
        <v>165</v>
      </c>
      <c r="AU149" s="142" t="s">
        <v>79</v>
      </c>
      <c r="AY149" s="17" t="s">
        <v>163</v>
      </c>
      <c r="BE149" s="143">
        <f>IF(N149="základní",J149,0)</f>
        <v>0</v>
      </c>
      <c r="BF149" s="143">
        <f>IF(N149="snížená",J149,0)</f>
        <v>0</v>
      </c>
      <c r="BG149" s="143">
        <f>IF(N149="zákl. přenesená",J149,0)</f>
        <v>0</v>
      </c>
      <c r="BH149" s="143">
        <f>IF(N149="sníž. přenesená",J149,0)</f>
        <v>0</v>
      </c>
      <c r="BI149" s="143">
        <f>IF(N149="nulová",J149,0)</f>
        <v>0</v>
      </c>
      <c r="BJ149" s="17" t="s">
        <v>79</v>
      </c>
      <c r="BK149" s="143">
        <f>ROUND(I149*H149,2)</f>
        <v>0</v>
      </c>
      <c r="BL149" s="17" t="s">
        <v>170</v>
      </c>
      <c r="BM149" s="142" t="s">
        <v>650</v>
      </c>
    </row>
    <row r="150" spans="2:65" s="1" customFormat="1" ht="29.25">
      <c r="B150" s="32"/>
      <c r="D150" s="148" t="s">
        <v>276</v>
      </c>
      <c r="F150" s="149" t="s">
        <v>2862</v>
      </c>
      <c r="I150" s="146"/>
      <c r="L150" s="32"/>
      <c r="M150" s="147"/>
      <c r="T150" s="53"/>
      <c r="AT150" s="17" t="s">
        <v>276</v>
      </c>
      <c r="AU150" s="17" t="s">
        <v>79</v>
      </c>
    </row>
    <row r="151" spans="2:65" s="1" customFormat="1" ht="21.75" customHeight="1">
      <c r="B151" s="32"/>
      <c r="C151" s="131" t="s">
        <v>411</v>
      </c>
      <c r="D151" s="131" t="s">
        <v>165</v>
      </c>
      <c r="E151" s="132" t="s">
        <v>2863</v>
      </c>
      <c r="F151" s="133" t="s">
        <v>2864</v>
      </c>
      <c r="G151" s="134" t="s">
        <v>2838</v>
      </c>
      <c r="H151" s="135">
        <v>1</v>
      </c>
      <c r="I151" s="136"/>
      <c r="J151" s="137">
        <f>ROUND(I151*H151,2)</f>
        <v>0</v>
      </c>
      <c r="K151" s="133" t="s">
        <v>192</v>
      </c>
      <c r="L151" s="32"/>
      <c r="M151" s="138" t="s">
        <v>19</v>
      </c>
      <c r="N151" s="139" t="s">
        <v>43</v>
      </c>
      <c r="P151" s="140">
        <f>O151*H151</f>
        <v>0</v>
      </c>
      <c r="Q151" s="140">
        <v>0</v>
      </c>
      <c r="R151" s="140">
        <f>Q151*H151</f>
        <v>0</v>
      </c>
      <c r="S151" s="140">
        <v>0</v>
      </c>
      <c r="T151" s="141">
        <f>S151*H151</f>
        <v>0</v>
      </c>
      <c r="AR151" s="142" t="s">
        <v>170</v>
      </c>
      <c r="AT151" s="142" t="s">
        <v>165</v>
      </c>
      <c r="AU151" s="142" t="s">
        <v>79</v>
      </c>
      <c r="AY151" s="17" t="s">
        <v>163</v>
      </c>
      <c r="BE151" s="143">
        <f>IF(N151="základní",J151,0)</f>
        <v>0</v>
      </c>
      <c r="BF151" s="143">
        <f>IF(N151="snížená",J151,0)</f>
        <v>0</v>
      </c>
      <c r="BG151" s="143">
        <f>IF(N151="zákl. přenesená",J151,0)</f>
        <v>0</v>
      </c>
      <c r="BH151" s="143">
        <f>IF(N151="sníž. přenesená",J151,0)</f>
        <v>0</v>
      </c>
      <c r="BI151" s="143">
        <f>IF(N151="nulová",J151,0)</f>
        <v>0</v>
      </c>
      <c r="BJ151" s="17" t="s">
        <v>79</v>
      </c>
      <c r="BK151" s="143">
        <f>ROUND(I151*H151,2)</f>
        <v>0</v>
      </c>
      <c r="BL151" s="17" t="s">
        <v>170</v>
      </c>
      <c r="BM151" s="142" t="s">
        <v>664</v>
      </c>
    </row>
    <row r="152" spans="2:65" s="1" customFormat="1" ht="29.25">
      <c r="B152" s="32"/>
      <c r="D152" s="148" t="s">
        <v>276</v>
      </c>
      <c r="F152" s="149" t="s">
        <v>2865</v>
      </c>
      <c r="I152" s="146"/>
      <c r="L152" s="32"/>
      <c r="M152" s="147"/>
      <c r="T152" s="53"/>
      <c r="AT152" s="17" t="s">
        <v>276</v>
      </c>
      <c r="AU152" s="17" t="s">
        <v>79</v>
      </c>
    </row>
    <row r="153" spans="2:65" s="1" customFormat="1" ht="21.75" customHeight="1">
      <c r="B153" s="32"/>
      <c r="C153" s="131" t="s">
        <v>414</v>
      </c>
      <c r="D153" s="131" t="s">
        <v>165</v>
      </c>
      <c r="E153" s="132" t="s">
        <v>2866</v>
      </c>
      <c r="F153" s="133" t="s">
        <v>2867</v>
      </c>
      <c r="G153" s="134" t="s">
        <v>2838</v>
      </c>
      <c r="H153" s="135">
        <v>2</v>
      </c>
      <c r="I153" s="136"/>
      <c r="J153" s="137">
        <f>ROUND(I153*H153,2)</f>
        <v>0</v>
      </c>
      <c r="K153" s="133" t="s">
        <v>192</v>
      </c>
      <c r="L153" s="32"/>
      <c r="M153" s="138" t="s">
        <v>19</v>
      </c>
      <c r="N153" s="139" t="s">
        <v>43</v>
      </c>
      <c r="P153" s="140">
        <f>O153*H153</f>
        <v>0</v>
      </c>
      <c r="Q153" s="140">
        <v>0</v>
      </c>
      <c r="R153" s="140">
        <f>Q153*H153</f>
        <v>0</v>
      </c>
      <c r="S153" s="140">
        <v>0</v>
      </c>
      <c r="T153" s="141">
        <f>S153*H153</f>
        <v>0</v>
      </c>
      <c r="AR153" s="142" t="s">
        <v>170</v>
      </c>
      <c r="AT153" s="142" t="s">
        <v>165</v>
      </c>
      <c r="AU153" s="142" t="s">
        <v>79</v>
      </c>
      <c r="AY153" s="17" t="s">
        <v>163</v>
      </c>
      <c r="BE153" s="143">
        <f>IF(N153="základní",J153,0)</f>
        <v>0</v>
      </c>
      <c r="BF153" s="143">
        <f>IF(N153="snížená",J153,0)</f>
        <v>0</v>
      </c>
      <c r="BG153" s="143">
        <f>IF(N153="zákl. přenesená",J153,0)</f>
        <v>0</v>
      </c>
      <c r="BH153" s="143">
        <f>IF(N153="sníž. přenesená",J153,0)</f>
        <v>0</v>
      </c>
      <c r="BI153" s="143">
        <f>IF(N153="nulová",J153,0)</f>
        <v>0</v>
      </c>
      <c r="BJ153" s="17" t="s">
        <v>79</v>
      </c>
      <c r="BK153" s="143">
        <f>ROUND(I153*H153,2)</f>
        <v>0</v>
      </c>
      <c r="BL153" s="17" t="s">
        <v>170</v>
      </c>
      <c r="BM153" s="142" t="s">
        <v>676</v>
      </c>
    </row>
    <row r="154" spans="2:65" s="1" customFormat="1" ht="29.25">
      <c r="B154" s="32"/>
      <c r="D154" s="148" t="s">
        <v>276</v>
      </c>
      <c r="F154" s="149" t="s">
        <v>2868</v>
      </c>
      <c r="I154" s="146"/>
      <c r="L154" s="32"/>
      <c r="M154" s="147"/>
      <c r="T154" s="53"/>
      <c r="AT154" s="17" t="s">
        <v>276</v>
      </c>
      <c r="AU154" s="17" t="s">
        <v>79</v>
      </c>
    </row>
    <row r="155" spans="2:65" s="1" customFormat="1" ht="21.75" customHeight="1">
      <c r="B155" s="32"/>
      <c r="C155" s="131" t="s">
        <v>420</v>
      </c>
      <c r="D155" s="131" t="s">
        <v>165</v>
      </c>
      <c r="E155" s="132" t="s">
        <v>2869</v>
      </c>
      <c r="F155" s="133" t="s">
        <v>2870</v>
      </c>
      <c r="G155" s="134" t="s">
        <v>2838</v>
      </c>
      <c r="H155" s="135">
        <v>14</v>
      </c>
      <c r="I155" s="136"/>
      <c r="J155" s="137">
        <f>ROUND(I155*H155,2)</f>
        <v>0</v>
      </c>
      <c r="K155" s="133" t="s">
        <v>192</v>
      </c>
      <c r="L155" s="32"/>
      <c r="M155" s="138" t="s">
        <v>19</v>
      </c>
      <c r="N155" s="139" t="s">
        <v>43</v>
      </c>
      <c r="P155" s="140">
        <f>O155*H155</f>
        <v>0</v>
      </c>
      <c r="Q155" s="140">
        <v>0</v>
      </c>
      <c r="R155" s="140">
        <f>Q155*H155</f>
        <v>0</v>
      </c>
      <c r="S155" s="140">
        <v>0</v>
      </c>
      <c r="T155" s="141">
        <f>S155*H155</f>
        <v>0</v>
      </c>
      <c r="AR155" s="142" t="s">
        <v>170</v>
      </c>
      <c r="AT155" s="142" t="s">
        <v>165</v>
      </c>
      <c r="AU155" s="142" t="s">
        <v>79</v>
      </c>
      <c r="AY155" s="17" t="s">
        <v>163</v>
      </c>
      <c r="BE155" s="143">
        <f>IF(N155="základní",J155,0)</f>
        <v>0</v>
      </c>
      <c r="BF155" s="143">
        <f>IF(N155="snížená",J155,0)</f>
        <v>0</v>
      </c>
      <c r="BG155" s="143">
        <f>IF(N155="zákl. přenesená",J155,0)</f>
        <v>0</v>
      </c>
      <c r="BH155" s="143">
        <f>IF(N155="sníž. přenesená",J155,0)</f>
        <v>0</v>
      </c>
      <c r="BI155" s="143">
        <f>IF(N155="nulová",J155,0)</f>
        <v>0</v>
      </c>
      <c r="BJ155" s="17" t="s">
        <v>79</v>
      </c>
      <c r="BK155" s="143">
        <f>ROUND(I155*H155,2)</f>
        <v>0</v>
      </c>
      <c r="BL155" s="17" t="s">
        <v>170</v>
      </c>
      <c r="BM155" s="142" t="s">
        <v>691</v>
      </c>
    </row>
    <row r="156" spans="2:65" s="1" customFormat="1" ht="29.25">
      <c r="B156" s="32"/>
      <c r="D156" s="148" t="s">
        <v>276</v>
      </c>
      <c r="F156" s="149" t="s">
        <v>2868</v>
      </c>
      <c r="I156" s="146"/>
      <c r="L156" s="32"/>
      <c r="M156" s="147"/>
      <c r="T156" s="53"/>
      <c r="AT156" s="17" t="s">
        <v>276</v>
      </c>
      <c r="AU156" s="17" t="s">
        <v>79</v>
      </c>
    </row>
    <row r="157" spans="2:65" s="1" customFormat="1" ht="24.2" customHeight="1">
      <c r="B157" s="32"/>
      <c r="C157" s="131" t="s">
        <v>428</v>
      </c>
      <c r="D157" s="131" t="s">
        <v>165</v>
      </c>
      <c r="E157" s="132" t="s">
        <v>2871</v>
      </c>
      <c r="F157" s="133" t="s">
        <v>2872</v>
      </c>
      <c r="G157" s="134" t="s">
        <v>2838</v>
      </c>
      <c r="H157" s="135">
        <v>1</v>
      </c>
      <c r="I157" s="136"/>
      <c r="J157" s="137">
        <f>ROUND(I157*H157,2)</f>
        <v>0</v>
      </c>
      <c r="K157" s="133" t="s">
        <v>192</v>
      </c>
      <c r="L157" s="32"/>
      <c r="M157" s="138" t="s">
        <v>19</v>
      </c>
      <c r="N157" s="139" t="s">
        <v>43</v>
      </c>
      <c r="P157" s="140">
        <f>O157*H157</f>
        <v>0</v>
      </c>
      <c r="Q157" s="140">
        <v>0</v>
      </c>
      <c r="R157" s="140">
        <f>Q157*H157</f>
        <v>0</v>
      </c>
      <c r="S157" s="140">
        <v>0</v>
      </c>
      <c r="T157" s="141">
        <f>S157*H157</f>
        <v>0</v>
      </c>
      <c r="AR157" s="142" t="s">
        <v>170</v>
      </c>
      <c r="AT157" s="142" t="s">
        <v>165</v>
      </c>
      <c r="AU157" s="142" t="s">
        <v>79</v>
      </c>
      <c r="AY157" s="17" t="s">
        <v>163</v>
      </c>
      <c r="BE157" s="143">
        <f>IF(N157="základní",J157,0)</f>
        <v>0</v>
      </c>
      <c r="BF157" s="143">
        <f>IF(N157="snížená",J157,0)</f>
        <v>0</v>
      </c>
      <c r="BG157" s="143">
        <f>IF(N157="zákl. přenesená",J157,0)</f>
        <v>0</v>
      </c>
      <c r="BH157" s="143">
        <f>IF(N157="sníž. přenesená",J157,0)</f>
        <v>0</v>
      </c>
      <c r="BI157" s="143">
        <f>IF(N157="nulová",J157,0)</f>
        <v>0</v>
      </c>
      <c r="BJ157" s="17" t="s">
        <v>79</v>
      </c>
      <c r="BK157" s="143">
        <f>ROUND(I157*H157,2)</f>
        <v>0</v>
      </c>
      <c r="BL157" s="17" t="s">
        <v>170</v>
      </c>
      <c r="BM157" s="142" t="s">
        <v>705</v>
      </c>
    </row>
    <row r="158" spans="2:65" s="1" customFormat="1" ht="29.25">
      <c r="B158" s="32"/>
      <c r="D158" s="148" t="s">
        <v>276</v>
      </c>
      <c r="F158" s="149" t="s">
        <v>2873</v>
      </c>
      <c r="I158" s="146"/>
      <c r="L158" s="32"/>
      <c r="M158" s="147"/>
      <c r="T158" s="53"/>
      <c r="AT158" s="17" t="s">
        <v>276</v>
      </c>
      <c r="AU158" s="17" t="s">
        <v>79</v>
      </c>
    </row>
    <row r="159" spans="2:65" s="1" customFormat="1" ht="24.2" customHeight="1">
      <c r="B159" s="32"/>
      <c r="C159" s="131" t="s">
        <v>435</v>
      </c>
      <c r="D159" s="131" t="s">
        <v>165</v>
      </c>
      <c r="E159" s="132" t="s">
        <v>2874</v>
      </c>
      <c r="F159" s="133" t="s">
        <v>2875</v>
      </c>
      <c r="G159" s="134" t="s">
        <v>2838</v>
      </c>
      <c r="H159" s="135">
        <v>2</v>
      </c>
      <c r="I159" s="136"/>
      <c r="J159" s="137">
        <f>ROUND(I159*H159,2)</f>
        <v>0</v>
      </c>
      <c r="K159" s="133" t="s">
        <v>192</v>
      </c>
      <c r="L159" s="32"/>
      <c r="M159" s="138" t="s">
        <v>19</v>
      </c>
      <c r="N159" s="139" t="s">
        <v>43</v>
      </c>
      <c r="P159" s="140">
        <f>O159*H159</f>
        <v>0</v>
      </c>
      <c r="Q159" s="140">
        <v>0</v>
      </c>
      <c r="R159" s="140">
        <f>Q159*H159</f>
        <v>0</v>
      </c>
      <c r="S159" s="140">
        <v>0</v>
      </c>
      <c r="T159" s="141">
        <f>S159*H159</f>
        <v>0</v>
      </c>
      <c r="AR159" s="142" t="s">
        <v>170</v>
      </c>
      <c r="AT159" s="142" t="s">
        <v>165</v>
      </c>
      <c r="AU159" s="142" t="s">
        <v>79</v>
      </c>
      <c r="AY159" s="17" t="s">
        <v>163</v>
      </c>
      <c r="BE159" s="143">
        <f>IF(N159="základní",J159,0)</f>
        <v>0</v>
      </c>
      <c r="BF159" s="143">
        <f>IF(N159="snížená",J159,0)</f>
        <v>0</v>
      </c>
      <c r="BG159" s="143">
        <f>IF(N159="zákl. přenesená",J159,0)</f>
        <v>0</v>
      </c>
      <c r="BH159" s="143">
        <f>IF(N159="sníž. přenesená",J159,0)</f>
        <v>0</v>
      </c>
      <c r="BI159" s="143">
        <f>IF(N159="nulová",J159,0)</f>
        <v>0</v>
      </c>
      <c r="BJ159" s="17" t="s">
        <v>79</v>
      </c>
      <c r="BK159" s="143">
        <f>ROUND(I159*H159,2)</f>
        <v>0</v>
      </c>
      <c r="BL159" s="17" t="s">
        <v>170</v>
      </c>
      <c r="BM159" s="142" t="s">
        <v>738</v>
      </c>
    </row>
    <row r="160" spans="2:65" s="1" customFormat="1" ht="29.25">
      <c r="B160" s="32"/>
      <c r="D160" s="148" t="s">
        <v>276</v>
      </c>
      <c r="F160" s="149" t="s">
        <v>2873</v>
      </c>
      <c r="I160" s="146"/>
      <c r="L160" s="32"/>
      <c r="M160" s="147"/>
      <c r="T160" s="53"/>
      <c r="AT160" s="17" t="s">
        <v>276</v>
      </c>
      <c r="AU160" s="17" t="s">
        <v>79</v>
      </c>
    </row>
    <row r="161" spans="2:65" s="1" customFormat="1" ht="24.2" customHeight="1">
      <c r="B161" s="32"/>
      <c r="C161" s="131" t="s">
        <v>442</v>
      </c>
      <c r="D161" s="131" t="s">
        <v>165</v>
      </c>
      <c r="E161" s="132" t="s">
        <v>2876</v>
      </c>
      <c r="F161" s="133" t="s">
        <v>2877</v>
      </c>
      <c r="G161" s="134" t="s">
        <v>2838</v>
      </c>
      <c r="H161" s="135">
        <v>1</v>
      </c>
      <c r="I161" s="136"/>
      <c r="J161" s="137">
        <f>ROUND(I161*H161,2)</f>
        <v>0</v>
      </c>
      <c r="K161" s="133" t="s">
        <v>192</v>
      </c>
      <c r="L161" s="32"/>
      <c r="M161" s="138" t="s">
        <v>19</v>
      </c>
      <c r="N161" s="139" t="s">
        <v>43</v>
      </c>
      <c r="P161" s="140">
        <f>O161*H161</f>
        <v>0</v>
      </c>
      <c r="Q161" s="140">
        <v>0</v>
      </c>
      <c r="R161" s="140">
        <f>Q161*H161</f>
        <v>0</v>
      </c>
      <c r="S161" s="140">
        <v>0</v>
      </c>
      <c r="T161" s="141">
        <f>S161*H161</f>
        <v>0</v>
      </c>
      <c r="AR161" s="142" t="s">
        <v>170</v>
      </c>
      <c r="AT161" s="142" t="s">
        <v>165</v>
      </c>
      <c r="AU161" s="142" t="s">
        <v>79</v>
      </c>
      <c r="AY161" s="17" t="s">
        <v>163</v>
      </c>
      <c r="BE161" s="143">
        <f>IF(N161="základní",J161,0)</f>
        <v>0</v>
      </c>
      <c r="BF161" s="143">
        <f>IF(N161="snížená",J161,0)</f>
        <v>0</v>
      </c>
      <c r="BG161" s="143">
        <f>IF(N161="zákl. přenesená",J161,0)</f>
        <v>0</v>
      </c>
      <c r="BH161" s="143">
        <f>IF(N161="sníž. přenesená",J161,0)</f>
        <v>0</v>
      </c>
      <c r="BI161" s="143">
        <f>IF(N161="nulová",J161,0)</f>
        <v>0</v>
      </c>
      <c r="BJ161" s="17" t="s">
        <v>79</v>
      </c>
      <c r="BK161" s="143">
        <f>ROUND(I161*H161,2)</f>
        <v>0</v>
      </c>
      <c r="BL161" s="17" t="s">
        <v>170</v>
      </c>
      <c r="BM161" s="142" t="s">
        <v>749</v>
      </c>
    </row>
    <row r="162" spans="2:65" s="1" customFormat="1" ht="29.25">
      <c r="B162" s="32"/>
      <c r="D162" s="148" t="s">
        <v>276</v>
      </c>
      <c r="F162" s="149" t="s">
        <v>2873</v>
      </c>
      <c r="I162" s="146"/>
      <c r="L162" s="32"/>
      <c r="M162" s="147"/>
      <c r="T162" s="53"/>
      <c r="AT162" s="17" t="s">
        <v>276</v>
      </c>
      <c r="AU162" s="17" t="s">
        <v>79</v>
      </c>
    </row>
    <row r="163" spans="2:65" s="1" customFormat="1" ht="24.2" customHeight="1">
      <c r="B163" s="32"/>
      <c r="C163" s="131" t="s">
        <v>447</v>
      </c>
      <c r="D163" s="131" t="s">
        <v>165</v>
      </c>
      <c r="E163" s="132" t="s">
        <v>2878</v>
      </c>
      <c r="F163" s="133" t="s">
        <v>2879</v>
      </c>
      <c r="G163" s="134" t="s">
        <v>2838</v>
      </c>
      <c r="H163" s="135">
        <v>2</v>
      </c>
      <c r="I163" s="136"/>
      <c r="J163" s="137">
        <f>ROUND(I163*H163,2)</f>
        <v>0</v>
      </c>
      <c r="K163" s="133" t="s">
        <v>192</v>
      </c>
      <c r="L163" s="32"/>
      <c r="M163" s="138" t="s">
        <v>19</v>
      </c>
      <c r="N163" s="139" t="s">
        <v>43</v>
      </c>
      <c r="P163" s="140">
        <f>O163*H163</f>
        <v>0</v>
      </c>
      <c r="Q163" s="140">
        <v>0</v>
      </c>
      <c r="R163" s="140">
        <f>Q163*H163</f>
        <v>0</v>
      </c>
      <c r="S163" s="140">
        <v>0</v>
      </c>
      <c r="T163" s="141">
        <f>S163*H163</f>
        <v>0</v>
      </c>
      <c r="AR163" s="142" t="s">
        <v>170</v>
      </c>
      <c r="AT163" s="142" t="s">
        <v>165</v>
      </c>
      <c r="AU163" s="142" t="s">
        <v>79</v>
      </c>
      <c r="AY163" s="17" t="s">
        <v>163</v>
      </c>
      <c r="BE163" s="143">
        <f>IF(N163="základní",J163,0)</f>
        <v>0</v>
      </c>
      <c r="BF163" s="143">
        <f>IF(N163="snížená",J163,0)</f>
        <v>0</v>
      </c>
      <c r="BG163" s="143">
        <f>IF(N163="zákl. přenesená",J163,0)</f>
        <v>0</v>
      </c>
      <c r="BH163" s="143">
        <f>IF(N163="sníž. přenesená",J163,0)</f>
        <v>0</v>
      </c>
      <c r="BI163" s="143">
        <f>IF(N163="nulová",J163,0)</f>
        <v>0</v>
      </c>
      <c r="BJ163" s="17" t="s">
        <v>79</v>
      </c>
      <c r="BK163" s="143">
        <f>ROUND(I163*H163,2)</f>
        <v>0</v>
      </c>
      <c r="BL163" s="17" t="s">
        <v>170</v>
      </c>
      <c r="BM163" s="142" t="s">
        <v>759</v>
      </c>
    </row>
    <row r="164" spans="2:65" s="1" customFormat="1" ht="29.25">
      <c r="B164" s="32"/>
      <c r="D164" s="148" t="s">
        <v>276</v>
      </c>
      <c r="F164" s="149" t="s">
        <v>2873</v>
      </c>
      <c r="I164" s="146"/>
      <c r="L164" s="32"/>
      <c r="M164" s="147"/>
      <c r="T164" s="53"/>
      <c r="AT164" s="17" t="s">
        <v>276</v>
      </c>
      <c r="AU164" s="17" t="s">
        <v>79</v>
      </c>
    </row>
    <row r="165" spans="2:65" s="1" customFormat="1" ht="24.2" customHeight="1">
      <c r="B165" s="32"/>
      <c r="C165" s="131" t="s">
        <v>453</v>
      </c>
      <c r="D165" s="131" t="s">
        <v>165</v>
      </c>
      <c r="E165" s="132" t="s">
        <v>2880</v>
      </c>
      <c r="F165" s="133" t="s">
        <v>2881</v>
      </c>
      <c r="G165" s="134" t="s">
        <v>2838</v>
      </c>
      <c r="H165" s="135">
        <v>7</v>
      </c>
      <c r="I165" s="136"/>
      <c r="J165" s="137">
        <f>ROUND(I165*H165,2)</f>
        <v>0</v>
      </c>
      <c r="K165" s="133" t="s">
        <v>192</v>
      </c>
      <c r="L165" s="32"/>
      <c r="M165" s="138" t="s">
        <v>19</v>
      </c>
      <c r="N165" s="139" t="s">
        <v>43</v>
      </c>
      <c r="P165" s="140">
        <f>O165*H165</f>
        <v>0</v>
      </c>
      <c r="Q165" s="140">
        <v>0</v>
      </c>
      <c r="R165" s="140">
        <f>Q165*H165</f>
        <v>0</v>
      </c>
      <c r="S165" s="140">
        <v>0</v>
      </c>
      <c r="T165" s="141">
        <f>S165*H165</f>
        <v>0</v>
      </c>
      <c r="AR165" s="142" t="s">
        <v>170</v>
      </c>
      <c r="AT165" s="142" t="s">
        <v>165</v>
      </c>
      <c r="AU165" s="142" t="s">
        <v>79</v>
      </c>
      <c r="AY165" s="17" t="s">
        <v>163</v>
      </c>
      <c r="BE165" s="143">
        <f>IF(N165="základní",J165,0)</f>
        <v>0</v>
      </c>
      <c r="BF165" s="143">
        <f>IF(N165="snížená",J165,0)</f>
        <v>0</v>
      </c>
      <c r="BG165" s="143">
        <f>IF(N165="zákl. přenesená",J165,0)</f>
        <v>0</v>
      </c>
      <c r="BH165" s="143">
        <f>IF(N165="sníž. přenesená",J165,0)</f>
        <v>0</v>
      </c>
      <c r="BI165" s="143">
        <f>IF(N165="nulová",J165,0)</f>
        <v>0</v>
      </c>
      <c r="BJ165" s="17" t="s">
        <v>79</v>
      </c>
      <c r="BK165" s="143">
        <f>ROUND(I165*H165,2)</f>
        <v>0</v>
      </c>
      <c r="BL165" s="17" t="s">
        <v>170</v>
      </c>
      <c r="BM165" s="142" t="s">
        <v>775</v>
      </c>
    </row>
    <row r="166" spans="2:65" s="1" customFormat="1" ht="29.25">
      <c r="B166" s="32"/>
      <c r="D166" s="148" t="s">
        <v>276</v>
      </c>
      <c r="F166" s="149" t="s">
        <v>2873</v>
      </c>
      <c r="I166" s="146"/>
      <c r="L166" s="32"/>
      <c r="M166" s="147"/>
      <c r="T166" s="53"/>
      <c r="AT166" s="17" t="s">
        <v>276</v>
      </c>
      <c r="AU166" s="17" t="s">
        <v>79</v>
      </c>
    </row>
    <row r="167" spans="2:65" s="1" customFormat="1" ht="24.2" customHeight="1">
      <c r="B167" s="32"/>
      <c r="C167" s="131" t="s">
        <v>462</v>
      </c>
      <c r="D167" s="131" t="s">
        <v>165</v>
      </c>
      <c r="E167" s="132" t="s">
        <v>2882</v>
      </c>
      <c r="F167" s="133" t="s">
        <v>2883</v>
      </c>
      <c r="G167" s="134" t="s">
        <v>2838</v>
      </c>
      <c r="H167" s="135">
        <v>1</v>
      </c>
      <c r="I167" s="136"/>
      <c r="J167" s="137">
        <f>ROUND(I167*H167,2)</f>
        <v>0</v>
      </c>
      <c r="K167" s="133" t="s">
        <v>192</v>
      </c>
      <c r="L167" s="32"/>
      <c r="M167" s="138" t="s">
        <v>19</v>
      </c>
      <c r="N167" s="139" t="s">
        <v>43</v>
      </c>
      <c r="P167" s="140">
        <f>O167*H167</f>
        <v>0</v>
      </c>
      <c r="Q167" s="140">
        <v>0</v>
      </c>
      <c r="R167" s="140">
        <f>Q167*H167</f>
        <v>0</v>
      </c>
      <c r="S167" s="140">
        <v>0</v>
      </c>
      <c r="T167" s="141">
        <f>S167*H167</f>
        <v>0</v>
      </c>
      <c r="AR167" s="142" t="s">
        <v>170</v>
      </c>
      <c r="AT167" s="142" t="s">
        <v>165</v>
      </c>
      <c r="AU167" s="142" t="s">
        <v>79</v>
      </c>
      <c r="AY167" s="17" t="s">
        <v>163</v>
      </c>
      <c r="BE167" s="143">
        <f>IF(N167="základní",J167,0)</f>
        <v>0</v>
      </c>
      <c r="BF167" s="143">
        <f>IF(N167="snížená",J167,0)</f>
        <v>0</v>
      </c>
      <c r="BG167" s="143">
        <f>IF(N167="zákl. přenesená",J167,0)</f>
        <v>0</v>
      </c>
      <c r="BH167" s="143">
        <f>IF(N167="sníž. přenesená",J167,0)</f>
        <v>0</v>
      </c>
      <c r="BI167" s="143">
        <f>IF(N167="nulová",J167,0)</f>
        <v>0</v>
      </c>
      <c r="BJ167" s="17" t="s">
        <v>79</v>
      </c>
      <c r="BK167" s="143">
        <f>ROUND(I167*H167,2)</f>
        <v>0</v>
      </c>
      <c r="BL167" s="17" t="s">
        <v>170</v>
      </c>
      <c r="BM167" s="142" t="s">
        <v>787</v>
      </c>
    </row>
    <row r="168" spans="2:65" s="1" customFormat="1" ht="29.25">
      <c r="B168" s="32"/>
      <c r="D168" s="148" t="s">
        <v>276</v>
      </c>
      <c r="F168" s="149" t="s">
        <v>2873</v>
      </c>
      <c r="I168" s="146"/>
      <c r="L168" s="32"/>
      <c r="M168" s="147"/>
      <c r="T168" s="53"/>
      <c r="AT168" s="17" t="s">
        <v>276</v>
      </c>
      <c r="AU168" s="17" t="s">
        <v>79</v>
      </c>
    </row>
    <row r="169" spans="2:65" s="1" customFormat="1" ht="49.15" customHeight="1">
      <c r="B169" s="32"/>
      <c r="C169" s="131" t="s">
        <v>469</v>
      </c>
      <c r="D169" s="131" t="s">
        <v>165</v>
      </c>
      <c r="E169" s="132" t="s">
        <v>2884</v>
      </c>
      <c r="F169" s="133" t="s">
        <v>2885</v>
      </c>
      <c r="G169" s="134" t="s">
        <v>2838</v>
      </c>
      <c r="H169" s="135">
        <v>1</v>
      </c>
      <c r="I169" s="136"/>
      <c r="J169" s="137">
        <f>ROUND(I169*H169,2)</f>
        <v>0</v>
      </c>
      <c r="K169" s="133" t="s">
        <v>192</v>
      </c>
      <c r="L169" s="32"/>
      <c r="M169" s="138" t="s">
        <v>19</v>
      </c>
      <c r="N169" s="139" t="s">
        <v>43</v>
      </c>
      <c r="P169" s="140">
        <f>O169*H169</f>
        <v>0</v>
      </c>
      <c r="Q169" s="140">
        <v>0</v>
      </c>
      <c r="R169" s="140">
        <f>Q169*H169</f>
        <v>0</v>
      </c>
      <c r="S169" s="140">
        <v>0</v>
      </c>
      <c r="T169" s="141">
        <f>S169*H169</f>
        <v>0</v>
      </c>
      <c r="AR169" s="142" t="s">
        <v>170</v>
      </c>
      <c r="AT169" s="142" t="s">
        <v>165</v>
      </c>
      <c r="AU169" s="142" t="s">
        <v>79</v>
      </c>
      <c r="AY169" s="17" t="s">
        <v>163</v>
      </c>
      <c r="BE169" s="143">
        <f>IF(N169="základní",J169,0)</f>
        <v>0</v>
      </c>
      <c r="BF169" s="143">
        <f>IF(N169="snížená",J169,0)</f>
        <v>0</v>
      </c>
      <c r="BG169" s="143">
        <f>IF(N169="zákl. přenesená",J169,0)</f>
        <v>0</v>
      </c>
      <c r="BH169" s="143">
        <f>IF(N169="sníž. přenesená",J169,0)</f>
        <v>0</v>
      </c>
      <c r="BI169" s="143">
        <f>IF(N169="nulová",J169,0)</f>
        <v>0</v>
      </c>
      <c r="BJ169" s="17" t="s">
        <v>79</v>
      </c>
      <c r="BK169" s="143">
        <f>ROUND(I169*H169,2)</f>
        <v>0</v>
      </c>
      <c r="BL169" s="17" t="s">
        <v>170</v>
      </c>
      <c r="BM169" s="142" t="s">
        <v>797</v>
      </c>
    </row>
    <row r="170" spans="2:65" s="1" customFormat="1" ht="29.25">
      <c r="B170" s="32"/>
      <c r="D170" s="148" t="s">
        <v>276</v>
      </c>
      <c r="F170" s="149" t="s">
        <v>2886</v>
      </c>
      <c r="I170" s="146"/>
      <c r="L170" s="32"/>
      <c r="M170" s="147"/>
      <c r="T170" s="53"/>
      <c r="AT170" s="17" t="s">
        <v>276</v>
      </c>
      <c r="AU170" s="17" t="s">
        <v>79</v>
      </c>
    </row>
    <row r="171" spans="2:65" s="1" customFormat="1" ht="24.2" customHeight="1">
      <c r="B171" s="32"/>
      <c r="C171" s="131" t="s">
        <v>474</v>
      </c>
      <c r="D171" s="131" t="s">
        <v>165</v>
      </c>
      <c r="E171" s="132" t="s">
        <v>2887</v>
      </c>
      <c r="F171" s="133" t="s">
        <v>2888</v>
      </c>
      <c r="G171" s="134" t="s">
        <v>2838</v>
      </c>
      <c r="H171" s="135">
        <v>1</v>
      </c>
      <c r="I171" s="136"/>
      <c r="J171" s="137">
        <f>ROUND(I171*H171,2)</f>
        <v>0</v>
      </c>
      <c r="K171" s="133" t="s">
        <v>192</v>
      </c>
      <c r="L171" s="32"/>
      <c r="M171" s="138" t="s">
        <v>19</v>
      </c>
      <c r="N171" s="139" t="s">
        <v>43</v>
      </c>
      <c r="P171" s="140">
        <f>O171*H171</f>
        <v>0</v>
      </c>
      <c r="Q171" s="140">
        <v>0</v>
      </c>
      <c r="R171" s="140">
        <f>Q171*H171</f>
        <v>0</v>
      </c>
      <c r="S171" s="140">
        <v>0</v>
      </c>
      <c r="T171" s="141">
        <f>S171*H171</f>
        <v>0</v>
      </c>
      <c r="AR171" s="142" t="s">
        <v>170</v>
      </c>
      <c r="AT171" s="142" t="s">
        <v>165</v>
      </c>
      <c r="AU171" s="142" t="s">
        <v>79</v>
      </c>
      <c r="AY171" s="17" t="s">
        <v>163</v>
      </c>
      <c r="BE171" s="143">
        <f>IF(N171="základní",J171,0)</f>
        <v>0</v>
      </c>
      <c r="BF171" s="143">
        <f>IF(N171="snížená",J171,0)</f>
        <v>0</v>
      </c>
      <c r="BG171" s="143">
        <f>IF(N171="zákl. přenesená",J171,0)</f>
        <v>0</v>
      </c>
      <c r="BH171" s="143">
        <f>IF(N171="sníž. přenesená",J171,0)</f>
        <v>0</v>
      </c>
      <c r="BI171" s="143">
        <f>IF(N171="nulová",J171,0)</f>
        <v>0</v>
      </c>
      <c r="BJ171" s="17" t="s">
        <v>79</v>
      </c>
      <c r="BK171" s="143">
        <f>ROUND(I171*H171,2)</f>
        <v>0</v>
      </c>
      <c r="BL171" s="17" t="s">
        <v>170</v>
      </c>
      <c r="BM171" s="142" t="s">
        <v>826</v>
      </c>
    </row>
    <row r="172" spans="2:65" s="1" customFormat="1" ht="29.25">
      <c r="B172" s="32"/>
      <c r="D172" s="148" t="s">
        <v>276</v>
      </c>
      <c r="F172" s="149" t="s">
        <v>2889</v>
      </c>
      <c r="I172" s="146"/>
      <c r="L172" s="32"/>
      <c r="M172" s="147"/>
      <c r="T172" s="53"/>
      <c r="AT172" s="17" t="s">
        <v>276</v>
      </c>
      <c r="AU172" s="17" t="s">
        <v>79</v>
      </c>
    </row>
    <row r="173" spans="2:65" s="1" customFormat="1" ht="21.75" customHeight="1">
      <c r="B173" s="32"/>
      <c r="C173" s="131" t="s">
        <v>479</v>
      </c>
      <c r="D173" s="131" t="s">
        <v>165</v>
      </c>
      <c r="E173" s="132" t="s">
        <v>2890</v>
      </c>
      <c r="F173" s="133" t="s">
        <v>2891</v>
      </c>
      <c r="G173" s="134" t="s">
        <v>2382</v>
      </c>
      <c r="H173" s="135">
        <v>68</v>
      </c>
      <c r="I173" s="136"/>
      <c r="J173" s="137">
        <f>ROUND(I173*H173,2)</f>
        <v>0</v>
      </c>
      <c r="K173" s="133" t="s">
        <v>192</v>
      </c>
      <c r="L173" s="32"/>
      <c r="M173" s="138" t="s">
        <v>19</v>
      </c>
      <c r="N173" s="139" t="s">
        <v>43</v>
      </c>
      <c r="P173" s="140">
        <f>O173*H173</f>
        <v>0</v>
      </c>
      <c r="Q173" s="140">
        <v>0</v>
      </c>
      <c r="R173" s="140">
        <f>Q173*H173</f>
        <v>0</v>
      </c>
      <c r="S173" s="140">
        <v>0</v>
      </c>
      <c r="T173" s="141">
        <f>S173*H173</f>
        <v>0</v>
      </c>
      <c r="AR173" s="142" t="s">
        <v>170</v>
      </c>
      <c r="AT173" s="142" t="s">
        <v>165</v>
      </c>
      <c r="AU173" s="142" t="s">
        <v>79</v>
      </c>
      <c r="AY173" s="17" t="s">
        <v>163</v>
      </c>
      <c r="BE173" s="143">
        <f>IF(N173="základní",J173,0)</f>
        <v>0</v>
      </c>
      <c r="BF173" s="143">
        <f>IF(N173="snížená",J173,0)</f>
        <v>0</v>
      </c>
      <c r="BG173" s="143">
        <f>IF(N173="zákl. přenesená",J173,0)</f>
        <v>0</v>
      </c>
      <c r="BH173" s="143">
        <f>IF(N173="sníž. přenesená",J173,0)</f>
        <v>0</v>
      </c>
      <c r="BI173" s="143">
        <f>IF(N173="nulová",J173,0)</f>
        <v>0</v>
      </c>
      <c r="BJ173" s="17" t="s">
        <v>79</v>
      </c>
      <c r="BK173" s="143">
        <f>ROUND(I173*H173,2)</f>
        <v>0</v>
      </c>
      <c r="BL173" s="17" t="s">
        <v>170</v>
      </c>
      <c r="BM173" s="142" t="s">
        <v>840</v>
      </c>
    </row>
    <row r="174" spans="2:65" s="1" customFormat="1" ht="29.25">
      <c r="B174" s="32"/>
      <c r="D174" s="148" t="s">
        <v>276</v>
      </c>
      <c r="F174" s="149" t="s">
        <v>2889</v>
      </c>
      <c r="I174" s="146"/>
      <c r="L174" s="32"/>
      <c r="M174" s="147"/>
      <c r="T174" s="53"/>
      <c r="AT174" s="17" t="s">
        <v>276</v>
      </c>
      <c r="AU174" s="17" t="s">
        <v>79</v>
      </c>
    </row>
    <row r="175" spans="2:65" s="1" customFormat="1" ht="16.5" customHeight="1">
      <c r="B175" s="32"/>
      <c r="C175" s="131" t="s">
        <v>486</v>
      </c>
      <c r="D175" s="131" t="s">
        <v>165</v>
      </c>
      <c r="E175" s="132" t="s">
        <v>2892</v>
      </c>
      <c r="F175" s="133" t="s">
        <v>2893</v>
      </c>
      <c r="G175" s="134" t="s">
        <v>2382</v>
      </c>
      <c r="H175" s="135">
        <v>14</v>
      </c>
      <c r="I175" s="136"/>
      <c r="J175" s="137">
        <f>ROUND(I175*H175,2)</f>
        <v>0</v>
      </c>
      <c r="K175" s="133" t="s">
        <v>192</v>
      </c>
      <c r="L175" s="32"/>
      <c r="M175" s="138" t="s">
        <v>19</v>
      </c>
      <c r="N175" s="139" t="s">
        <v>43</v>
      </c>
      <c r="P175" s="140">
        <f>O175*H175</f>
        <v>0</v>
      </c>
      <c r="Q175" s="140">
        <v>0</v>
      </c>
      <c r="R175" s="140">
        <f>Q175*H175</f>
        <v>0</v>
      </c>
      <c r="S175" s="140">
        <v>0</v>
      </c>
      <c r="T175" s="141">
        <f>S175*H175</f>
        <v>0</v>
      </c>
      <c r="AR175" s="142" t="s">
        <v>170</v>
      </c>
      <c r="AT175" s="142" t="s">
        <v>165</v>
      </c>
      <c r="AU175" s="142" t="s">
        <v>79</v>
      </c>
      <c r="AY175" s="17" t="s">
        <v>163</v>
      </c>
      <c r="BE175" s="143">
        <f>IF(N175="základní",J175,0)</f>
        <v>0</v>
      </c>
      <c r="BF175" s="143">
        <f>IF(N175="snížená",J175,0)</f>
        <v>0</v>
      </c>
      <c r="BG175" s="143">
        <f>IF(N175="zákl. přenesená",J175,0)</f>
        <v>0</v>
      </c>
      <c r="BH175" s="143">
        <f>IF(N175="sníž. přenesená",J175,0)</f>
        <v>0</v>
      </c>
      <c r="BI175" s="143">
        <f>IF(N175="nulová",J175,0)</f>
        <v>0</v>
      </c>
      <c r="BJ175" s="17" t="s">
        <v>79</v>
      </c>
      <c r="BK175" s="143">
        <f>ROUND(I175*H175,2)</f>
        <v>0</v>
      </c>
      <c r="BL175" s="17" t="s">
        <v>170</v>
      </c>
      <c r="BM175" s="142" t="s">
        <v>850</v>
      </c>
    </row>
    <row r="176" spans="2:65" s="1" customFormat="1" ht="29.25">
      <c r="B176" s="32"/>
      <c r="D176" s="148" t="s">
        <v>276</v>
      </c>
      <c r="F176" s="149" t="s">
        <v>2889</v>
      </c>
      <c r="I176" s="146"/>
      <c r="L176" s="32"/>
      <c r="M176" s="147"/>
      <c r="T176" s="53"/>
      <c r="AT176" s="17" t="s">
        <v>276</v>
      </c>
      <c r="AU176" s="17" t="s">
        <v>79</v>
      </c>
    </row>
    <row r="177" spans="2:65" s="1" customFormat="1" ht="24.2" customHeight="1">
      <c r="B177" s="32"/>
      <c r="C177" s="131" t="s">
        <v>491</v>
      </c>
      <c r="D177" s="131" t="s">
        <v>165</v>
      </c>
      <c r="E177" s="132" t="s">
        <v>2894</v>
      </c>
      <c r="F177" s="133" t="s">
        <v>2895</v>
      </c>
      <c r="G177" s="134" t="s">
        <v>2838</v>
      </c>
      <c r="H177" s="135">
        <v>1</v>
      </c>
      <c r="I177" s="136"/>
      <c r="J177" s="137">
        <f>ROUND(I177*H177,2)</f>
        <v>0</v>
      </c>
      <c r="K177" s="133" t="s">
        <v>192</v>
      </c>
      <c r="L177" s="32"/>
      <c r="M177" s="138" t="s">
        <v>19</v>
      </c>
      <c r="N177" s="139" t="s">
        <v>43</v>
      </c>
      <c r="P177" s="140">
        <f>O177*H177</f>
        <v>0</v>
      </c>
      <c r="Q177" s="140">
        <v>0</v>
      </c>
      <c r="R177" s="140">
        <f>Q177*H177</f>
        <v>0</v>
      </c>
      <c r="S177" s="140">
        <v>0</v>
      </c>
      <c r="T177" s="141">
        <f>S177*H177</f>
        <v>0</v>
      </c>
      <c r="AR177" s="142" t="s">
        <v>170</v>
      </c>
      <c r="AT177" s="142" t="s">
        <v>165</v>
      </c>
      <c r="AU177" s="142" t="s">
        <v>79</v>
      </c>
      <c r="AY177" s="17" t="s">
        <v>163</v>
      </c>
      <c r="BE177" s="143">
        <f>IF(N177="základní",J177,0)</f>
        <v>0</v>
      </c>
      <c r="BF177" s="143">
        <f>IF(N177="snížená",J177,0)</f>
        <v>0</v>
      </c>
      <c r="BG177" s="143">
        <f>IF(N177="zákl. přenesená",J177,0)</f>
        <v>0</v>
      </c>
      <c r="BH177" s="143">
        <f>IF(N177="sníž. přenesená",J177,0)</f>
        <v>0</v>
      </c>
      <c r="BI177" s="143">
        <f>IF(N177="nulová",J177,0)</f>
        <v>0</v>
      </c>
      <c r="BJ177" s="17" t="s">
        <v>79</v>
      </c>
      <c r="BK177" s="143">
        <f>ROUND(I177*H177,2)</f>
        <v>0</v>
      </c>
      <c r="BL177" s="17" t="s">
        <v>170</v>
      </c>
      <c r="BM177" s="142" t="s">
        <v>862</v>
      </c>
    </row>
    <row r="178" spans="2:65" s="1" customFormat="1" ht="29.25">
      <c r="B178" s="32"/>
      <c r="D178" s="148" t="s">
        <v>276</v>
      </c>
      <c r="F178" s="149" t="s">
        <v>2889</v>
      </c>
      <c r="I178" s="146"/>
      <c r="L178" s="32"/>
      <c r="M178" s="147"/>
      <c r="T178" s="53"/>
      <c r="AT178" s="17" t="s">
        <v>276</v>
      </c>
      <c r="AU178" s="17" t="s">
        <v>79</v>
      </c>
    </row>
    <row r="179" spans="2:65" s="1" customFormat="1" ht="16.5" customHeight="1">
      <c r="B179" s="32"/>
      <c r="C179" s="131" t="s">
        <v>502</v>
      </c>
      <c r="D179" s="131" t="s">
        <v>165</v>
      </c>
      <c r="E179" s="132" t="s">
        <v>2896</v>
      </c>
      <c r="F179" s="133" t="s">
        <v>2897</v>
      </c>
      <c r="G179" s="134" t="s">
        <v>2382</v>
      </c>
      <c r="H179" s="135">
        <v>3</v>
      </c>
      <c r="I179" s="136"/>
      <c r="J179" s="137">
        <f>ROUND(I179*H179,2)</f>
        <v>0</v>
      </c>
      <c r="K179" s="133" t="s">
        <v>192</v>
      </c>
      <c r="L179" s="32"/>
      <c r="M179" s="138" t="s">
        <v>19</v>
      </c>
      <c r="N179" s="139" t="s">
        <v>43</v>
      </c>
      <c r="P179" s="140">
        <f>O179*H179</f>
        <v>0</v>
      </c>
      <c r="Q179" s="140">
        <v>0</v>
      </c>
      <c r="R179" s="140">
        <f>Q179*H179</f>
        <v>0</v>
      </c>
      <c r="S179" s="140">
        <v>0</v>
      </c>
      <c r="T179" s="141">
        <f>S179*H179</f>
        <v>0</v>
      </c>
      <c r="AR179" s="142" t="s">
        <v>170</v>
      </c>
      <c r="AT179" s="142" t="s">
        <v>165</v>
      </c>
      <c r="AU179" s="142" t="s">
        <v>79</v>
      </c>
      <c r="AY179" s="17" t="s">
        <v>163</v>
      </c>
      <c r="BE179" s="143">
        <f>IF(N179="základní",J179,0)</f>
        <v>0</v>
      </c>
      <c r="BF179" s="143">
        <f>IF(N179="snížená",J179,0)</f>
        <v>0</v>
      </c>
      <c r="BG179" s="143">
        <f>IF(N179="zákl. přenesená",J179,0)</f>
        <v>0</v>
      </c>
      <c r="BH179" s="143">
        <f>IF(N179="sníž. přenesená",J179,0)</f>
        <v>0</v>
      </c>
      <c r="BI179" s="143">
        <f>IF(N179="nulová",J179,0)</f>
        <v>0</v>
      </c>
      <c r="BJ179" s="17" t="s">
        <v>79</v>
      </c>
      <c r="BK179" s="143">
        <f>ROUND(I179*H179,2)</f>
        <v>0</v>
      </c>
      <c r="BL179" s="17" t="s">
        <v>170</v>
      </c>
      <c r="BM179" s="142" t="s">
        <v>875</v>
      </c>
    </row>
    <row r="180" spans="2:65" s="1" customFormat="1" ht="29.25">
      <c r="B180" s="32"/>
      <c r="D180" s="148" t="s">
        <v>276</v>
      </c>
      <c r="F180" s="149" t="s">
        <v>2898</v>
      </c>
      <c r="I180" s="146"/>
      <c r="L180" s="32"/>
      <c r="M180" s="147"/>
      <c r="T180" s="53"/>
      <c r="AT180" s="17" t="s">
        <v>276</v>
      </c>
      <c r="AU180" s="17" t="s">
        <v>79</v>
      </c>
    </row>
    <row r="181" spans="2:65" s="1" customFormat="1" ht="16.5" customHeight="1">
      <c r="B181" s="32"/>
      <c r="C181" s="131" t="s">
        <v>511</v>
      </c>
      <c r="D181" s="131" t="s">
        <v>165</v>
      </c>
      <c r="E181" s="132" t="s">
        <v>2899</v>
      </c>
      <c r="F181" s="133" t="s">
        <v>2900</v>
      </c>
      <c r="G181" s="134" t="s">
        <v>2382</v>
      </c>
      <c r="H181" s="135">
        <v>29</v>
      </c>
      <c r="I181" s="136"/>
      <c r="J181" s="137">
        <f>ROUND(I181*H181,2)</f>
        <v>0</v>
      </c>
      <c r="K181" s="133" t="s">
        <v>192</v>
      </c>
      <c r="L181" s="32"/>
      <c r="M181" s="138" t="s">
        <v>19</v>
      </c>
      <c r="N181" s="139" t="s">
        <v>43</v>
      </c>
      <c r="P181" s="140">
        <f>O181*H181</f>
        <v>0</v>
      </c>
      <c r="Q181" s="140">
        <v>0</v>
      </c>
      <c r="R181" s="140">
        <f>Q181*H181</f>
        <v>0</v>
      </c>
      <c r="S181" s="140">
        <v>0</v>
      </c>
      <c r="T181" s="141">
        <f>S181*H181</f>
        <v>0</v>
      </c>
      <c r="AR181" s="142" t="s">
        <v>170</v>
      </c>
      <c r="AT181" s="142" t="s">
        <v>165</v>
      </c>
      <c r="AU181" s="142" t="s">
        <v>79</v>
      </c>
      <c r="AY181" s="17" t="s">
        <v>163</v>
      </c>
      <c r="BE181" s="143">
        <f>IF(N181="základní",J181,0)</f>
        <v>0</v>
      </c>
      <c r="BF181" s="143">
        <f>IF(N181="snížená",J181,0)</f>
        <v>0</v>
      </c>
      <c r="BG181" s="143">
        <f>IF(N181="zákl. přenesená",J181,0)</f>
        <v>0</v>
      </c>
      <c r="BH181" s="143">
        <f>IF(N181="sníž. přenesená",J181,0)</f>
        <v>0</v>
      </c>
      <c r="BI181" s="143">
        <f>IF(N181="nulová",J181,0)</f>
        <v>0</v>
      </c>
      <c r="BJ181" s="17" t="s">
        <v>79</v>
      </c>
      <c r="BK181" s="143">
        <f>ROUND(I181*H181,2)</f>
        <v>0</v>
      </c>
      <c r="BL181" s="17" t="s">
        <v>170</v>
      </c>
      <c r="BM181" s="142" t="s">
        <v>885</v>
      </c>
    </row>
    <row r="182" spans="2:65" s="1" customFormat="1" ht="29.25">
      <c r="B182" s="32"/>
      <c r="D182" s="148" t="s">
        <v>276</v>
      </c>
      <c r="F182" s="149" t="s">
        <v>2898</v>
      </c>
      <c r="I182" s="146"/>
      <c r="L182" s="32"/>
      <c r="M182" s="147"/>
      <c r="T182" s="53"/>
      <c r="AT182" s="17" t="s">
        <v>276</v>
      </c>
      <c r="AU182" s="17" t="s">
        <v>79</v>
      </c>
    </row>
    <row r="183" spans="2:65" s="1" customFormat="1" ht="21.75" customHeight="1">
      <c r="B183" s="32"/>
      <c r="C183" s="131" t="s">
        <v>516</v>
      </c>
      <c r="D183" s="131" t="s">
        <v>165</v>
      </c>
      <c r="E183" s="132" t="s">
        <v>2901</v>
      </c>
      <c r="F183" s="133" t="s">
        <v>2902</v>
      </c>
      <c r="G183" s="134" t="s">
        <v>2838</v>
      </c>
      <c r="H183" s="135">
        <v>10</v>
      </c>
      <c r="I183" s="136"/>
      <c r="J183" s="137">
        <f>ROUND(I183*H183,2)</f>
        <v>0</v>
      </c>
      <c r="K183" s="133" t="s">
        <v>192</v>
      </c>
      <c r="L183" s="32"/>
      <c r="M183" s="138" t="s">
        <v>19</v>
      </c>
      <c r="N183" s="139" t="s">
        <v>43</v>
      </c>
      <c r="P183" s="140">
        <f>O183*H183</f>
        <v>0</v>
      </c>
      <c r="Q183" s="140">
        <v>0</v>
      </c>
      <c r="R183" s="140">
        <f>Q183*H183</f>
        <v>0</v>
      </c>
      <c r="S183" s="140">
        <v>0</v>
      </c>
      <c r="T183" s="141">
        <f>S183*H183</f>
        <v>0</v>
      </c>
      <c r="AR183" s="142" t="s">
        <v>170</v>
      </c>
      <c r="AT183" s="142" t="s">
        <v>165</v>
      </c>
      <c r="AU183" s="142" t="s">
        <v>79</v>
      </c>
      <c r="AY183" s="17" t="s">
        <v>163</v>
      </c>
      <c r="BE183" s="143">
        <f>IF(N183="základní",J183,0)</f>
        <v>0</v>
      </c>
      <c r="BF183" s="143">
        <f>IF(N183="snížená",J183,0)</f>
        <v>0</v>
      </c>
      <c r="BG183" s="143">
        <f>IF(N183="zákl. přenesená",J183,0)</f>
        <v>0</v>
      </c>
      <c r="BH183" s="143">
        <f>IF(N183="sníž. přenesená",J183,0)</f>
        <v>0</v>
      </c>
      <c r="BI183" s="143">
        <f>IF(N183="nulová",J183,0)</f>
        <v>0</v>
      </c>
      <c r="BJ183" s="17" t="s">
        <v>79</v>
      </c>
      <c r="BK183" s="143">
        <f>ROUND(I183*H183,2)</f>
        <v>0</v>
      </c>
      <c r="BL183" s="17" t="s">
        <v>170</v>
      </c>
      <c r="BM183" s="142" t="s">
        <v>902</v>
      </c>
    </row>
    <row r="184" spans="2:65" s="1" customFormat="1" ht="16.5" customHeight="1">
      <c r="B184" s="32"/>
      <c r="C184" s="131" t="s">
        <v>518</v>
      </c>
      <c r="D184" s="131" t="s">
        <v>165</v>
      </c>
      <c r="E184" s="132" t="s">
        <v>2903</v>
      </c>
      <c r="F184" s="133" t="s">
        <v>2904</v>
      </c>
      <c r="G184" s="134" t="s">
        <v>2382</v>
      </c>
      <c r="H184" s="135">
        <v>36</v>
      </c>
      <c r="I184" s="136"/>
      <c r="J184" s="137">
        <f>ROUND(I184*H184,2)</f>
        <v>0</v>
      </c>
      <c r="K184" s="133" t="s">
        <v>192</v>
      </c>
      <c r="L184" s="32"/>
      <c r="M184" s="138" t="s">
        <v>19</v>
      </c>
      <c r="N184" s="139" t="s">
        <v>43</v>
      </c>
      <c r="P184" s="140">
        <f>O184*H184</f>
        <v>0</v>
      </c>
      <c r="Q184" s="140">
        <v>0</v>
      </c>
      <c r="R184" s="140">
        <f>Q184*H184</f>
        <v>0</v>
      </c>
      <c r="S184" s="140">
        <v>0</v>
      </c>
      <c r="T184" s="141">
        <f>S184*H184</f>
        <v>0</v>
      </c>
      <c r="AR184" s="142" t="s">
        <v>170</v>
      </c>
      <c r="AT184" s="142" t="s">
        <v>165</v>
      </c>
      <c r="AU184" s="142" t="s">
        <v>79</v>
      </c>
      <c r="AY184" s="17" t="s">
        <v>163</v>
      </c>
      <c r="BE184" s="143">
        <f>IF(N184="základní",J184,0)</f>
        <v>0</v>
      </c>
      <c r="BF184" s="143">
        <f>IF(N184="snížená",J184,0)</f>
        <v>0</v>
      </c>
      <c r="BG184" s="143">
        <f>IF(N184="zákl. přenesená",J184,0)</f>
        <v>0</v>
      </c>
      <c r="BH184" s="143">
        <f>IF(N184="sníž. přenesená",J184,0)</f>
        <v>0</v>
      </c>
      <c r="BI184" s="143">
        <f>IF(N184="nulová",J184,0)</f>
        <v>0</v>
      </c>
      <c r="BJ184" s="17" t="s">
        <v>79</v>
      </c>
      <c r="BK184" s="143">
        <f>ROUND(I184*H184,2)</f>
        <v>0</v>
      </c>
      <c r="BL184" s="17" t="s">
        <v>170</v>
      </c>
      <c r="BM184" s="142" t="s">
        <v>916</v>
      </c>
    </row>
    <row r="185" spans="2:65" s="1" customFormat="1" ht="29.25">
      <c r="B185" s="32"/>
      <c r="D185" s="148" t="s">
        <v>276</v>
      </c>
      <c r="F185" s="149" t="s">
        <v>2181</v>
      </c>
      <c r="I185" s="146"/>
      <c r="L185" s="32"/>
      <c r="M185" s="147"/>
      <c r="T185" s="53"/>
      <c r="AT185" s="17" t="s">
        <v>276</v>
      </c>
      <c r="AU185" s="17" t="s">
        <v>79</v>
      </c>
    </row>
    <row r="186" spans="2:65" s="1" customFormat="1" ht="16.5" customHeight="1">
      <c r="B186" s="32"/>
      <c r="C186" s="131" t="s">
        <v>523</v>
      </c>
      <c r="D186" s="131" t="s">
        <v>165</v>
      </c>
      <c r="E186" s="132" t="s">
        <v>2905</v>
      </c>
      <c r="F186" s="133" t="s">
        <v>2906</v>
      </c>
      <c r="G186" s="134" t="s">
        <v>2382</v>
      </c>
      <c r="H186" s="135">
        <v>3</v>
      </c>
      <c r="I186" s="136"/>
      <c r="J186" s="137">
        <f>ROUND(I186*H186,2)</f>
        <v>0</v>
      </c>
      <c r="K186" s="133" t="s">
        <v>192</v>
      </c>
      <c r="L186" s="32"/>
      <c r="M186" s="138" t="s">
        <v>19</v>
      </c>
      <c r="N186" s="139" t="s">
        <v>43</v>
      </c>
      <c r="P186" s="140">
        <f>O186*H186</f>
        <v>0</v>
      </c>
      <c r="Q186" s="140">
        <v>0</v>
      </c>
      <c r="R186" s="140">
        <f>Q186*H186</f>
        <v>0</v>
      </c>
      <c r="S186" s="140">
        <v>0</v>
      </c>
      <c r="T186" s="141">
        <f>S186*H186</f>
        <v>0</v>
      </c>
      <c r="AR186" s="142" t="s">
        <v>170</v>
      </c>
      <c r="AT186" s="142" t="s">
        <v>165</v>
      </c>
      <c r="AU186" s="142" t="s">
        <v>79</v>
      </c>
      <c r="AY186" s="17" t="s">
        <v>163</v>
      </c>
      <c r="BE186" s="143">
        <f>IF(N186="základní",J186,0)</f>
        <v>0</v>
      </c>
      <c r="BF186" s="143">
        <f>IF(N186="snížená",J186,0)</f>
        <v>0</v>
      </c>
      <c r="BG186" s="143">
        <f>IF(N186="zákl. přenesená",J186,0)</f>
        <v>0</v>
      </c>
      <c r="BH186" s="143">
        <f>IF(N186="sníž. přenesená",J186,0)</f>
        <v>0</v>
      </c>
      <c r="BI186" s="143">
        <f>IF(N186="nulová",J186,0)</f>
        <v>0</v>
      </c>
      <c r="BJ186" s="17" t="s">
        <v>79</v>
      </c>
      <c r="BK186" s="143">
        <f>ROUND(I186*H186,2)</f>
        <v>0</v>
      </c>
      <c r="BL186" s="17" t="s">
        <v>170</v>
      </c>
      <c r="BM186" s="142" t="s">
        <v>928</v>
      </c>
    </row>
    <row r="187" spans="2:65" s="1" customFormat="1" ht="29.25">
      <c r="B187" s="32"/>
      <c r="D187" s="148" t="s">
        <v>276</v>
      </c>
      <c r="F187" s="149" t="s">
        <v>2907</v>
      </c>
      <c r="I187" s="146"/>
      <c r="L187" s="32"/>
      <c r="M187" s="147"/>
      <c r="T187" s="53"/>
      <c r="AT187" s="17" t="s">
        <v>276</v>
      </c>
      <c r="AU187" s="17" t="s">
        <v>79</v>
      </c>
    </row>
    <row r="188" spans="2:65" s="1" customFormat="1" ht="16.5" customHeight="1">
      <c r="B188" s="32"/>
      <c r="C188" s="131" t="s">
        <v>527</v>
      </c>
      <c r="D188" s="131" t="s">
        <v>165</v>
      </c>
      <c r="E188" s="132" t="s">
        <v>2908</v>
      </c>
      <c r="F188" s="133" t="s">
        <v>2909</v>
      </c>
      <c r="G188" s="134" t="s">
        <v>2838</v>
      </c>
      <c r="H188" s="135">
        <v>1</v>
      </c>
      <c r="I188" s="136"/>
      <c r="J188" s="137">
        <f t="shared" ref="J188:J193" si="10">ROUND(I188*H188,2)</f>
        <v>0</v>
      </c>
      <c r="K188" s="133" t="s">
        <v>192</v>
      </c>
      <c r="L188" s="32"/>
      <c r="M188" s="138" t="s">
        <v>19</v>
      </c>
      <c r="N188" s="139" t="s">
        <v>43</v>
      </c>
      <c r="P188" s="140">
        <f t="shared" ref="P188:P193" si="11">O188*H188</f>
        <v>0</v>
      </c>
      <c r="Q188" s="140">
        <v>0</v>
      </c>
      <c r="R188" s="140">
        <f t="shared" ref="R188:R193" si="12">Q188*H188</f>
        <v>0</v>
      </c>
      <c r="S188" s="140">
        <v>0</v>
      </c>
      <c r="T188" s="141">
        <f t="shared" ref="T188:T193" si="13">S188*H188</f>
        <v>0</v>
      </c>
      <c r="AR188" s="142" t="s">
        <v>170</v>
      </c>
      <c r="AT188" s="142" t="s">
        <v>165</v>
      </c>
      <c r="AU188" s="142" t="s">
        <v>79</v>
      </c>
      <c r="AY188" s="17" t="s">
        <v>163</v>
      </c>
      <c r="BE188" s="143">
        <f t="shared" ref="BE188:BE193" si="14">IF(N188="základní",J188,0)</f>
        <v>0</v>
      </c>
      <c r="BF188" s="143">
        <f t="shared" ref="BF188:BF193" si="15">IF(N188="snížená",J188,0)</f>
        <v>0</v>
      </c>
      <c r="BG188" s="143">
        <f t="shared" ref="BG188:BG193" si="16">IF(N188="zákl. přenesená",J188,0)</f>
        <v>0</v>
      </c>
      <c r="BH188" s="143">
        <f t="shared" ref="BH188:BH193" si="17">IF(N188="sníž. přenesená",J188,0)</f>
        <v>0</v>
      </c>
      <c r="BI188" s="143">
        <f t="shared" ref="BI188:BI193" si="18">IF(N188="nulová",J188,0)</f>
        <v>0</v>
      </c>
      <c r="BJ188" s="17" t="s">
        <v>79</v>
      </c>
      <c r="BK188" s="143">
        <f t="shared" ref="BK188:BK193" si="19">ROUND(I188*H188,2)</f>
        <v>0</v>
      </c>
      <c r="BL188" s="17" t="s">
        <v>170</v>
      </c>
      <c r="BM188" s="142" t="s">
        <v>939</v>
      </c>
    </row>
    <row r="189" spans="2:65" s="1" customFormat="1" ht="16.5" customHeight="1">
      <c r="B189" s="32"/>
      <c r="C189" s="131" t="s">
        <v>531</v>
      </c>
      <c r="D189" s="131" t="s">
        <v>165</v>
      </c>
      <c r="E189" s="132" t="s">
        <v>2910</v>
      </c>
      <c r="F189" s="133" t="s">
        <v>2911</v>
      </c>
      <c r="G189" s="134" t="s">
        <v>254</v>
      </c>
      <c r="H189" s="135">
        <v>245</v>
      </c>
      <c r="I189" s="136"/>
      <c r="J189" s="137">
        <f t="shared" si="10"/>
        <v>0</v>
      </c>
      <c r="K189" s="133" t="s">
        <v>192</v>
      </c>
      <c r="L189" s="32"/>
      <c r="M189" s="138" t="s">
        <v>19</v>
      </c>
      <c r="N189" s="139" t="s">
        <v>43</v>
      </c>
      <c r="P189" s="140">
        <f t="shared" si="11"/>
        <v>0</v>
      </c>
      <c r="Q189" s="140">
        <v>0</v>
      </c>
      <c r="R189" s="140">
        <f t="shared" si="12"/>
        <v>0</v>
      </c>
      <c r="S189" s="140">
        <v>0</v>
      </c>
      <c r="T189" s="141">
        <f t="shared" si="13"/>
        <v>0</v>
      </c>
      <c r="AR189" s="142" t="s">
        <v>170</v>
      </c>
      <c r="AT189" s="142" t="s">
        <v>165</v>
      </c>
      <c r="AU189" s="142" t="s">
        <v>79</v>
      </c>
      <c r="AY189" s="17" t="s">
        <v>163</v>
      </c>
      <c r="BE189" s="143">
        <f t="shared" si="14"/>
        <v>0</v>
      </c>
      <c r="BF189" s="143">
        <f t="shared" si="15"/>
        <v>0</v>
      </c>
      <c r="BG189" s="143">
        <f t="shared" si="16"/>
        <v>0</v>
      </c>
      <c r="BH189" s="143">
        <f t="shared" si="17"/>
        <v>0</v>
      </c>
      <c r="BI189" s="143">
        <f t="shared" si="18"/>
        <v>0</v>
      </c>
      <c r="BJ189" s="17" t="s">
        <v>79</v>
      </c>
      <c r="BK189" s="143">
        <f t="shared" si="19"/>
        <v>0</v>
      </c>
      <c r="BL189" s="17" t="s">
        <v>170</v>
      </c>
      <c r="BM189" s="142" t="s">
        <v>946</v>
      </c>
    </row>
    <row r="190" spans="2:65" s="1" customFormat="1" ht="16.5" customHeight="1">
      <c r="B190" s="32"/>
      <c r="C190" s="131" t="s">
        <v>535</v>
      </c>
      <c r="D190" s="131" t="s">
        <v>165</v>
      </c>
      <c r="E190" s="132" t="s">
        <v>2912</v>
      </c>
      <c r="F190" s="133" t="s">
        <v>2913</v>
      </c>
      <c r="G190" s="134" t="s">
        <v>254</v>
      </c>
      <c r="H190" s="135">
        <v>115</v>
      </c>
      <c r="I190" s="136"/>
      <c r="J190" s="137">
        <f t="shared" si="10"/>
        <v>0</v>
      </c>
      <c r="K190" s="133" t="s">
        <v>192</v>
      </c>
      <c r="L190" s="32"/>
      <c r="M190" s="138" t="s">
        <v>19</v>
      </c>
      <c r="N190" s="139" t="s">
        <v>43</v>
      </c>
      <c r="P190" s="140">
        <f t="shared" si="11"/>
        <v>0</v>
      </c>
      <c r="Q190" s="140">
        <v>0</v>
      </c>
      <c r="R190" s="140">
        <f t="shared" si="12"/>
        <v>0</v>
      </c>
      <c r="S190" s="140">
        <v>0</v>
      </c>
      <c r="T190" s="141">
        <f t="shared" si="13"/>
        <v>0</v>
      </c>
      <c r="AR190" s="142" t="s">
        <v>170</v>
      </c>
      <c r="AT190" s="142" t="s">
        <v>165</v>
      </c>
      <c r="AU190" s="142" t="s">
        <v>79</v>
      </c>
      <c r="AY190" s="17" t="s">
        <v>163</v>
      </c>
      <c r="BE190" s="143">
        <f t="shared" si="14"/>
        <v>0</v>
      </c>
      <c r="BF190" s="143">
        <f t="shared" si="15"/>
        <v>0</v>
      </c>
      <c r="BG190" s="143">
        <f t="shared" si="16"/>
        <v>0</v>
      </c>
      <c r="BH190" s="143">
        <f t="shared" si="17"/>
        <v>0</v>
      </c>
      <c r="BI190" s="143">
        <f t="shared" si="18"/>
        <v>0</v>
      </c>
      <c r="BJ190" s="17" t="s">
        <v>79</v>
      </c>
      <c r="BK190" s="143">
        <f t="shared" si="19"/>
        <v>0</v>
      </c>
      <c r="BL190" s="17" t="s">
        <v>170</v>
      </c>
      <c r="BM190" s="142" t="s">
        <v>959</v>
      </c>
    </row>
    <row r="191" spans="2:65" s="1" customFormat="1" ht="16.5" customHeight="1">
      <c r="B191" s="32"/>
      <c r="C191" s="131" t="s">
        <v>539</v>
      </c>
      <c r="D191" s="131" t="s">
        <v>165</v>
      </c>
      <c r="E191" s="132" t="s">
        <v>2914</v>
      </c>
      <c r="F191" s="133" t="s">
        <v>2915</v>
      </c>
      <c r="G191" s="134" t="s">
        <v>254</v>
      </c>
      <c r="H191" s="135">
        <v>5</v>
      </c>
      <c r="I191" s="136"/>
      <c r="J191" s="137">
        <f t="shared" si="10"/>
        <v>0</v>
      </c>
      <c r="K191" s="133" t="s">
        <v>192</v>
      </c>
      <c r="L191" s="32"/>
      <c r="M191" s="138" t="s">
        <v>19</v>
      </c>
      <c r="N191" s="139" t="s">
        <v>43</v>
      </c>
      <c r="P191" s="140">
        <f t="shared" si="11"/>
        <v>0</v>
      </c>
      <c r="Q191" s="140">
        <v>0</v>
      </c>
      <c r="R191" s="140">
        <f t="shared" si="12"/>
        <v>0</v>
      </c>
      <c r="S191" s="140">
        <v>0</v>
      </c>
      <c r="T191" s="141">
        <f t="shared" si="13"/>
        <v>0</v>
      </c>
      <c r="AR191" s="142" t="s">
        <v>170</v>
      </c>
      <c r="AT191" s="142" t="s">
        <v>165</v>
      </c>
      <c r="AU191" s="142" t="s">
        <v>79</v>
      </c>
      <c r="AY191" s="17" t="s">
        <v>163</v>
      </c>
      <c r="BE191" s="143">
        <f t="shared" si="14"/>
        <v>0</v>
      </c>
      <c r="BF191" s="143">
        <f t="shared" si="15"/>
        <v>0</v>
      </c>
      <c r="BG191" s="143">
        <f t="shared" si="16"/>
        <v>0</v>
      </c>
      <c r="BH191" s="143">
        <f t="shared" si="17"/>
        <v>0</v>
      </c>
      <c r="BI191" s="143">
        <f t="shared" si="18"/>
        <v>0</v>
      </c>
      <c r="BJ191" s="17" t="s">
        <v>79</v>
      </c>
      <c r="BK191" s="143">
        <f t="shared" si="19"/>
        <v>0</v>
      </c>
      <c r="BL191" s="17" t="s">
        <v>170</v>
      </c>
      <c r="BM191" s="142" t="s">
        <v>968</v>
      </c>
    </row>
    <row r="192" spans="2:65" s="1" customFormat="1" ht="16.5" customHeight="1">
      <c r="B192" s="32"/>
      <c r="C192" s="131" t="s">
        <v>544</v>
      </c>
      <c r="D192" s="131" t="s">
        <v>165</v>
      </c>
      <c r="E192" s="132" t="s">
        <v>2916</v>
      </c>
      <c r="F192" s="133" t="s">
        <v>2917</v>
      </c>
      <c r="G192" s="134" t="s">
        <v>254</v>
      </c>
      <c r="H192" s="135">
        <v>225</v>
      </c>
      <c r="I192" s="136"/>
      <c r="J192" s="137">
        <f t="shared" si="10"/>
        <v>0</v>
      </c>
      <c r="K192" s="133" t="s">
        <v>192</v>
      </c>
      <c r="L192" s="32"/>
      <c r="M192" s="138" t="s">
        <v>19</v>
      </c>
      <c r="N192" s="139" t="s">
        <v>43</v>
      </c>
      <c r="P192" s="140">
        <f t="shared" si="11"/>
        <v>0</v>
      </c>
      <c r="Q192" s="140">
        <v>0</v>
      </c>
      <c r="R192" s="140">
        <f t="shared" si="12"/>
        <v>0</v>
      </c>
      <c r="S192" s="140">
        <v>0</v>
      </c>
      <c r="T192" s="141">
        <f t="shared" si="13"/>
        <v>0</v>
      </c>
      <c r="AR192" s="142" t="s">
        <v>170</v>
      </c>
      <c r="AT192" s="142" t="s">
        <v>165</v>
      </c>
      <c r="AU192" s="142" t="s">
        <v>79</v>
      </c>
      <c r="AY192" s="17" t="s">
        <v>163</v>
      </c>
      <c r="BE192" s="143">
        <f t="shared" si="14"/>
        <v>0</v>
      </c>
      <c r="BF192" s="143">
        <f t="shared" si="15"/>
        <v>0</v>
      </c>
      <c r="BG192" s="143">
        <f t="shared" si="16"/>
        <v>0</v>
      </c>
      <c r="BH192" s="143">
        <f t="shared" si="17"/>
        <v>0</v>
      </c>
      <c r="BI192" s="143">
        <f t="shared" si="18"/>
        <v>0</v>
      </c>
      <c r="BJ192" s="17" t="s">
        <v>79</v>
      </c>
      <c r="BK192" s="143">
        <f t="shared" si="19"/>
        <v>0</v>
      </c>
      <c r="BL192" s="17" t="s">
        <v>170</v>
      </c>
      <c r="BM192" s="142" t="s">
        <v>979</v>
      </c>
    </row>
    <row r="193" spans="2:65" s="1" customFormat="1" ht="24.2" customHeight="1">
      <c r="B193" s="32"/>
      <c r="C193" s="131" t="s">
        <v>551</v>
      </c>
      <c r="D193" s="131" t="s">
        <v>165</v>
      </c>
      <c r="E193" s="132" t="s">
        <v>2918</v>
      </c>
      <c r="F193" s="133" t="s">
        <v>2919</v>
      </c>
      <c r="G193" s="134" t="s">
        <v>274</v>
      </c>
      <c r="H193" s="135">
        <v>16.5</v>
      </c>
      <c r="I193" s="136"/>
      <c r="J193" s="137">
        <f t="shared" si="10"/>
        <v>0</v>
      </c>
      <c r="K193" s="133" t="s">
        <v>192</v>
      </c>
      <c r="L193" s="32"/>
      <c r="M193" s="138" t="s">
        <v>19</v>
      </c>
      <c r="N193" s="139" t="s">
        <v>43</v>
      </c>
      <c r="P193" s="140">
        <f t="shared" si="11"/>
        <v>0</v>
      </c>
      <c r="Q193" s="140">
        <v>0</v>
      </c>
      <c r="R193" s="140">
        <f t="shared" si="12"/>
        <v>0</v>
      </c>
      <c r="S193" s="140">
        <v>0</v>
      </c>
      <c r="T193" s="141">
        <f t="shared" si="13"/>
        <v>0</v>
      </c>
      <c r="AR193" s="142" t="s">
        <v>170</v>
      </c>
      <c r="AT193" s="142" t="s">
        <v>165</v>
      </c>
      <c r="AU193" s="142" t="s">
        <v>79</v>
      </c>
      <c r="AY193" s="17" t="s">
        <v>163</v>
      </c>
      <c r="BE193" s="143">
        <f t="shared" si="14"/>
        <v>0</v>
      </c>
      <c r="BF193" s="143">
        <f t="shared" si="15"/>
        <v>0</v>
      </c>
      <c r="BG193" s="143">
        <f t="shared" si="16"/>
        <v>0</v>
      </c>
      <c r="BH193" s="143">
        <f t="shared" si="17"/>
        <v>0</v>
      </c>
      <c r="BI193" s="143">
        <f t="shared" si="18"/>
        <v>0</v>
      </c>
      <c r="BJ193" s="17" t="s">
        <v>79</v>
      </c>
      <c r="BK193" s="143">
        <f t="shared" si="19"/>
        <v>0</v>
      </c>
      <c r="BL193" s="17" t="s">
        <v>170</v>
      </c>
      <c r="BM193" s="142" t="s">
        <v>989</v>
      </c>
    </row>
    <row r="194" spans="2:65" s="11" customFormat="1" ht="25.9" customHeight="1">
      <c r="B194" s="119"/>
      <c r="D194" s="120" t="s">
        <v>71</v>
      </c>
      <c r="E194" s="121" t="s">
        <v>2920</v>
      </c>
      <c r="F194" s="121" t="s">
        <v>2921</v>
      </c>
      <c r="I194" s="122"/>
      <c r="J194" s="123">
        <f>BK194</f>
        <v>0</v>
      </c>
      <c r="L194" s="119"/>
      <c r="M194" s="124"/>
      <c r="P194" s="125">
        <f>SUM(P195:P297)</f>
        <v>0</v>
      </c>
      <c r="R194" s="125">
        <f>SUM(R195:R297)</f>
        <v>0</v>
      </c>
      <c r="T194" s="126">
        <f>SUM(T195:T297)</f>
        <v>0</v>
      </c>
      <c r="AR194" s="120" t="s">
        <v>79</v>
      </c>
      <c r="AT194" s="127" t="s">
        <v>71</v>
      </c>
      <c r="AU194" s="127" t="s">
        <v>72</v>
      </c>
      <c r="AY194" s="120" t="s">
        <v>163</v>
      </c>
      <c r="BK194" s="128">
        <f>SUM(BK195:BK297)</f>
        <v>0</v>
      </c>
    </row>
    <row r="195" spans="2:65" s="1" customFormat="1" ht="24.2" customHeight="1">
      <c r="B195" s="32"/>
      <c r="C195" s="131" t="s">
        <v>558</v>
      </c>
      <c r="D195" s="131" t="s">
        <v>165</v>
      </c>
      <c r="E195" s="132" t="s">
        <v>2922</v>
      </c>
      <c r="F195" s="133" t="s">
        <v>2923</v>
      </c>
      <c r="G195" s="134" t="s">
        <v>254</v>
      </c>
      <c r="H195" s="135">
        <v>560</v>
      </c>
      <c r="I195" s="136"/>
      <c r="J195" s="137">
        <f>ROUND(I195*H195,2)</f>
        <v>0</v>
      </c>
      <c r="K195" s="133" t="s">
        <v>192</v>
      </c>
      <c r="L195" s="32"/>
      <c r="M195" s="138" t="s">
        <v>19</v>
      </c>
      <c r="N195" s="139" t="s">
        <v>43</v>
      </c>
      <c r="P195" s="140">
        <f>O195*H195</f>
        <v>0</v>
      </c>
      <c r="Q195" s="140">
        <v>0</v>
      </c>
      <c r="R195" s="140">
        <f>Q195*H195</f>
        <v>0</v>
      </c>
      <c r="S195" s="140">
        <v>0</v>
      </c>
      <c r="T195" s="141">
        <f>S195*H195</f>
        <v>0</v>
      </c>
      <c r="AR195" s="142" t="s">
        <v>170</v>
      </c>
      <c r="AT195" s="142" t="s">
        <v>165</v>
      </c>
      <c r="AU195" s="142" t="s">
        <v>79</v>
      </c>
      <c r="AY195" s="17" t="s">
        <v>163</v>
      </c>
      <c r="BE195" s="143">
        <f>IF(N195="základní",J195,0)</f>
        <v>0</v>
      </c>
      <c r="BF195" s="143">
        <f>IF(N195="snížená",J195,0)</f>
        <v>0</v>
      </c>
      <c r="BG195" s="143">
        <f>IF(N195="zákl. přenesená",J195,0)</f>
        <v>0</v>
      </c>
      <c r="BH195" s="143">
        <f>IF(N195="sníž. přenesená",J195,0)</f>
        <v>0</v>
      </c>
      <c r="BI195" s="143">
        <f>IF(N195="nulová",J195,0)</f>
        <v>0</v>
      </c>
      <c r="BJ195" s="17" t="s">
        <v>79</v>
      </c>
      <c r="BK195" s="143">
        <f>ROUND(I195*H195,2)</f>
        <v>0</v>
      </c>
      <c r="BL195" s="17" t="s">
        <v>170</v>
      </c>
      <c r="BM195" s="142" t="s">
        <v>1000</v>
      </c>
    </row>
    <row r="196" spans="2:65" s="1" customFormat="1" ht="29.25">
      <c r="B196" s="32"/>
      <c r="D196" s="148" t="s">
        <v>276</v>
      </c>
      <c r="F196" s="149" t="s">
        <v>2924</v>
      </c>
      <c r="I196" s="146"/>
      <c r="L196" s="32"/>
      <c r="M196" s="147"/>
      <c r="T196" s="53"/>
      <c r="AT196" s="17" t="s">
        <v>276</v>
      </c>
      <c r="AU196" s="17" t="s">
        <v>79</v>
      </c>
    </row>
    <row r="197" spans="2:65" s="1" customFormat="1" ht="24.2" customHeight="1">
      <c r="B197" s="32"/>
      <c r="C197" s="131" t="s">
        <v>563</v>
      </c>
      <c r="D197" s="131" t="s">
        <v>165</v>
      </c>
      <c r="E197" s="132" t="s">
        <v>2925</v>
      </c>
      <c r="F197" s="133" t="s">
        <v>2926</v>
      </c>
      <c r="G197" s="134" t="s">
        <v>254</v>
      </c>
      <c r="H197" s="135">
        <v>75</v>
      </c>
      <c r="I197" s="136"/>
      <c r="J197" s="137">
        <f>ROUND(I197*H197,2)</f>
        <v>0</v>
      </c>
      <c r="K197" s="133" t="s">
        <v>192</v>
      </c>
      <c r="L197" s="32"/>
      <c r="M197" s="138" t="s">
        <v>19</v>
      </c>
      <c r="N197" s="139" t="s">
        <v>43</v>
      </c>
      <c r="P197" s="140">
        <f>O197*H197</f>
        <v>0</v>
      </c>
      <c r="Q197" s="140">
        <v>0</v>
      </c>
      <c r="R197" s="140">
        <f>Q197*H197</f>
        <v>0</v>
      </c>
      <c r="S197" s="140">
        <v>0</v>
      </c>
      <c r="T197" s="141">
        <f>S197*H197</f>
        <v>0</v>
      </c>
      <c r="AR197" s="142" t="s">
        <v>170</v>
      </c>
      <c r="AT197" s="142" t="s">
        <v>165</v>
      </c>
      <c r="AU197" s="142" t="s">
        <v>79</v>
      </c>
      <c r="AY197" s="17" t="s">
        <v>163</v>
      </c>
      <c r="BE197" s="143">
        <f>IF(N197="základní",J197,0)</f>
        <v>0</v>
      </c>
      <c r="BF197" s="143">
        <f>IF(N197="snížená",J197,0)</f>
        <v>0</v>
      </c>
      <c r="BG197" s="143">
        <f>IF(N197="zákl. přenesená",J197,0)</f>
        <v>0</v>
      </c>
      <c r="BH197" s="143">
        <f>IF(N197="sníž. přenesená",J197,0)</f>
        <v>0</v>
      </c>
      <c r="BI197" s="143">
        <f>IF(N197="nulová",J197,0)</f>
        <v>0</v>
      </c>
      <c r="BJ197" s="17" t="s">
        <v>79</v>
      </c>
      <c r="BK197" s="143">
        <f>ROUND(I197*H197,2)</f>
        <v>0</v>
      </c>
      <c r="BL197" s="17" t="s">
        <v>170</v>
      </c>
      <c r="BM197" s="142" t="s">
        <v>1011</v>
      </c>
    </row>
    <row r="198" spans="2:65" s="1" customFormat="1" ht="29.25">
      <c r="B198" s="32"/>
      <c r="D198" s="148" t="s">
        <v>276</v>
      </c>
      <c r="F198" s="149" t="s">
        <v>2924</v>
      </c>
      <c r="I198" s="146"/>
      <c r="L198" s="32"/>
      <c r="M198" s="147"/>
      <c r="T198" s="53"/>
      <c r="AT198" s="17" t="s">
        <v>276</v>
      </c>
      <c r="AU198" s="17" t="s">
        <v>79</v>
      </c>
    </row>
    <row r="199" spans="2:65" s="1" customFormat="1" ht="24.2" customHeight="1">
      <c r="B199" s="32"/>
      <c r="C199" s="131" t="s">
        <v>569</v>
      </c>
      <c r="D199" s="131" t="s">
        <v>165</v>
      </c>
      <c r="E199" s="132" t="s">
        <v>2927</v>
      </c>
      <c r="F199" s="133" t="s">
        <v>2928</v>
      </c>
      <c r="G199" s="134" t="s">
        <v>254</v>
      </c>
      <c r="H199" s="135">
        <v>65</v>
      </c>
      <c r="I199" s="136"/>
      <c r="J199" s="137">
        <f>ROUND(I199*H199,2)</f>
        <v>0</v>
      </c>
      <c r="K199" s="133" t="s">
        <v>192</v>
      </c>
      <c r="L199" s="32"/>
      <c r="M199" s="138" t="s">
        <v>19</v>
      </c>
      <c r="N199" s="139" t="s">
        <v>43</v>
      </c>
      <c r="P199" s="140">
        <f>O199*H199</f>
        <v>0</v>
      </c>
      <c r="Q199" s="140">
        <v>0</v>
      </c>
      <c r="R199" s="140">
        <f>Q199*H199</f>
        <v>0</v>
      </c>
      <c r="S199" s="140">
        <v>0</v>
      </c>
      <c r="T199" s="141">
        <f>S199*H199</f>
        <v>0</v>
      </c>
      <c r="AR199" s="142" t="s">
        <v>170</v>
      </c>
      <c r="AT199" s="142" t="s">
        <v>165</v>
      </c>
      <c r="AU199" s="142" t="s">
        <v>79</v>
      </c>
      <c r="AY199" s="17" t="s">
        <v>163</v>
      </c>
      <c r="BE199" s="143">
        <f>IF(N199="základní",J199,0)</f>
        <v>0</v>
      </c>
      <c r="BF199" s="143">
        <f>IF(N199="snížená",J199,0)</f>
        <v>0</v>
      </c>
      <c r="BG199" s="143">
        <f>IF(N199="zákl. přenesená",J199,0)</f>
        <v>0</v>
      </c>
      <c r="BH199" s="143">
        <f>IF(N199="sníž. přenesená",J199,0)</f>
        <v>0</v>
      </c>
      <c r="BI199" s="143">
        <f>IF(N199="nulová",J199,0)</f>
        <v>0</v>
      </c>
      <c r="BJ199" s="17" t="s">
        <v>79</v>
      </c>
      <c r="BK199" s="143">
        <f>ROUND(I199*H199,2)</f>
        <v>0</v>
      </c>
      <c r="BL199" s="17" t="s">
        <v>170</v>
      </c>
      <c r="BM199" s="142" t="s">
        <v>1020</v>
      </c>
    </row>
    <row r="200" spans="2:65" s="1" customFormat="1" ht="29.25">
      <c r="B200" s="32"/>
      <c r="D200" s="148" t="s">
        <v>276</v>
      </c>
      <c r="F200" s="149" t="s">
        <v>2924</v>
      </c>
      <c r="I200" s="146"/>
      <c r="L200" s="32"/>
      <c r="M200" s="147"/>
      <c r="T200" s="53"/>
      <c r="AT200" s="17" t="s">
        <v>276</v>
      </c>
      <c r="AU200" s="17" t="s">
        <v>79</v>
      </c>
    </row>
    <row r="201" spans="2:65" s="1" customFormat="1" ht="24.2" customHeight="1">
      <c r="B201" s="32"/>
      <c r="C201" s="131" t="s">
        <v>576</v>
      </c>
      <c r="D201" s="131" t="s">
        <v>165</v>
      </c>
      <c r="E201" s="132" t="s">
        <v>2929</v>
      </c>
      <c r="F201" s="133" t="s">
        <v>2930</v>
      </c>
      <c r="G201" s="134" t="s">
        <v>254</v>
      </c>
      <c r="H201" s="135">
        <v>60</v>
      </c>
      <c r="I201" s="136"/>
      <c r="J201" s="137">
        <f>ROUND(I201*H201,2)</f>
        <v>0</v>
      </c>
      <c r="K201" s="133" t="s">
        <v>192</v>
      </c>
      <c r="L201" s="32"/>
      <c r="M201" s="138" t="s">
        <v>19</v>
      </c>
      <c r="N201" s="139" t="s">
        <v>43</v>
      </c>
      <c r="P201" s="140">
        <f>O201*H201</f>
        <v>0</v>
      </c>
      <c r="Q201" s="140">
        <v>0</v>
      </c>
      <c r="R201" s="140">
        <f>Q201*H201</f>
        <v>0</v>
      </c>
      <c r="S201" s="140">
        <v>0</v>
      </c>
      <c r="T201" s="141">
        <f>S201*H201</f>
        <v>0</v>
      </c>
      <c r="AR201" s="142" t="s">
        <v>170</v>
      </c>
      <c r="AT201" s="142" t="s">
        <v>165</v>
      </c>
      <c r="AU201" s="142" t="s">
        <v>79</v>
      </c>
      <c r="AY201" s="17" t="s">
        <v>163</v>
      </c>
      <c r="BE201" s="143">
        <f>IF(N201="základní",J201,0)</f>
        <v>0</v>
      </c>
      <c r="BF201" s="143">
        <f>IF(N201="snížená",J201,0)</f>
        <v>0</v>
      </c>
      <c r="BG201" s="143">
        <f>IF(N201="zákl. přenesená",J201,0)</f>
        <v>0</v>
      </c>
      <c r="BH201" s="143">
        <f>IF(N201="sníž. přenesená",J201,0)</f>
        <v>0</v>
      </c>
      <c r="BI201" s="143">
        <f>IF(N201="nulová",J201,0)</f>
        <v>0</v>
      </c>
      <c r="BJ201" s="17" t="s">
        <v>79</v>
      </c>
      <c r="BK201" s="143">
        <f>ROUND(I201*H201,2)</f>
        <v>0</v>
      </c>
      <c r="BL201" s="17" t="s">
        <v>170</v>
      </c>
      <c r="BM201" s="142" t="s">
        <v>1032</v>
      </c>
    </row>
    <row r="202" spans="2:65" s="1" customFormat="1" ht="29.25">
      <c r="B202" s="32"/>
      <c r="D202" s="148" t="s">
        <v>276</v>
      </c>
      <c r="F202" s="149" t="s">
        <v>2924</v>
      </c>
      <c r="I202" s="146"/>
      <c r="L202" s="32"/>
      <c r="M202" s="147"/>
      <c r="T202" s="53"/>
      <c r="AT202" s="17" t="s">
        <v>276</v>
      </c>
      <c r="AU202" s="17" t="s">
        <v>79</v>
      </c>
    </row>
    <row r="203" spans="2:65" s="1" customFormat="1" ht="24.2" customHeight="1">
      <c r="B203" s="32"/>
      <c r="C203" s="131" t="s">
        <v>585</v>
      </c>
      <c r="D203" s="131" t="s">
        <v>165</v>
      </c>
      <c r="E203" s="132" t="s">
        <v>2931</v>
      </c>
      <c r="F203" s="133" t="s">
        <v>2932</v>
      </c>
      <c r="G203" s="134" t="s">
        <v>254</v>
      </c>
      <c r="H203" s="135">
        <v>32</v>
      </c>
      <c r="I203" s="136"/>
      <c r="J203" s="137">
        <f>ROUND(I203*H203,2)</f>
        <v>0</v>
      </c>
      <c r="K203" s="133" t="s">
        <v>192</v>
      </c>
      <c r="L203" s="32"/>
      <c r="M203" s="138" t="s">
        <v>19</v>
      </c>
      <c r="N203" s="139" t="s">
        <v>43</v>
      </c>
      <c r="P203" s="140">
        <f>O203*H203</f>
        <v>0</v>
      </c>
      <c r="Q203" s="140">
        <v>0</v>
      </c>
      <c r="R203" s="140">
        <f>Q203*H203</f>
        <v>0</v>
      </c>
      <c r="S203" s="140">
        <v>0</v>
      </c>
      <c r="T203" s="141">
        <f>S203*H203</f>
        <v>0</v>
      </c>
      <c r="AR203" s="142" t="s">
        <v>170</v>
      </c>
      <c r="AT203" s="142" t="s">
        <v>165</v>
      </c>
      <c r="AU203" s="142" t="s">
        <v>79</v>
      </c>
      <c r="AY203" s="17" t="s">
        <v>163</v>
      </c>
      <c r="BE203" s="143">
        <f>IF(N203="základní",J203,0)</f>
        <v>0</v>
      </c>
      <c r="BF203" s="143">
        <f>IF(N203="snížená",J203,0)</f>
        <v>0</v>
      </c>
      <c r="BG203" s="143">
        <f>IF(N203="zákl. přenesená",J203,0)</f>
        <v>0</v>
      </c>
      <c r="BH203" s="143">
        <f>IF(N203="sníž. přenesená",J203,0)</f>
        <v>0</v>
      </c>
      <c r="BI203" s="143">
        <f>IF(N203="nulová",J203,0)</f>
        <v>0</v>
      </c>
      <c r="BJ203" s="17" t="s">
        <v>79</v>
      </c>
      <c r="BK203" s="143">
        <f>ROUND(I203*H203,2)</f>
        <v>0</v>
      </c>
      <c r="BL203" s="17" t="s">
        <v>170</v>
      </c>
      <c r="BM203" s="142" t="s">
        <v>1044</v>
      </c>
    </row>
    <row r="204" spans="2:65" s="1" customFormat="1" ht="29.25">
      <c r="B204" s="32"/>
      <c r="D204" s="148" t="s">
        <v>276</v>
      </c>
      <c r="F204" s="149" t="s">
        <v>2924</v>
      </c>
      <c r="I204" s="146"/>
      <c r="L204" s="32"/>
      <c r="M204" s="147"/>
      <c r="T204" s="53"/>
      <c r="AT204" s="17" t="s">
        <v>276</v>
      </c>
      <c r="AU204" s="17" t="s">
        <v>79</v>
      </c>
    </row>
    <row r="205" spans="2:65" s="1" customFormat="1" ht="24.2" customHeight="1">
      <c r="B205" s="32"/>
      <c r="C205" s="131" t="s">
        <v>594</v>
      </c>
      <c r="D205" s="131" t="s">
        <v>165</v>
      </c>
      <c r="E205" s="132" t="s">
        <v>2933</v>
      </c>
      <c r="F205" s="133" t="s">
        <v>2934</v>
      </c>
      <c r="G205" s="134" t="s">
        <v>254</v>
      </c>
      <c r="H205" s="135">
        <v>15</v>
      </c>
      <c r="I205" s="136"/>
      <c r="J205" s="137">
        <f>ROUND(I205*H205,2)</f>
        <v>0</v>
      </c>
      <c r="K205" s="133" t="s">
        <v>192</v>
      </c>
      <c r="L205" s="32"/>
      <c r="M205" s="138" t="s">
        <v>19</v>
      </c>
      <c r="N205" s="139" t="s">
        <v>43</v>
      </c>
      <c r="P205" s="140">
        <f>O205*H205</f>
        <v>0</v>
      </c>
      <c r="Q205" s="140">
        <v>0</v>
      </c>
      <c r="R205" s="140">
        <f>Q205*H205</f>
        <v>0</v>
      </c>
      <c r="S205" s="140">
        <v>0</v>
      </c>
      <c r="T205" s="141">
        <f>S205*H205</f>
        <v>0</v>
      </c>
      <c r="AR205" s="142" t="s">
        <v>170</v>
      </c>
      <c r="AT205" s="142" t="s">
        <v>165</v>
      </c>
      <c r="AU205" s="142" t="s">
        <v>79</v>
      </c>
      <c r="AY205" s="17" t="s">
        <v>163</v>
      </c>
      <c r="BE205" s="143">
        <f>IF(N205="základní",J205,0)</f>
        <v>0</v>
      </c>
      <c r="BF205" s="143">
        <f>IF(N205="snížená",J205,0)</f>
        <v>0</v>
      </c>
      <c r="BG205" s="143">
        <f>IF(N205="zákl. přenesená",J205,0)</f>
        <v>0</v>
      </c>
      <c r="BH205" s="143">
        <f>IF(N205="sníž. přenesená",J205,0)</f>
        <v>0</v>
      </c>
      <c r="BI205" s="143">
        <f>IF(N205="nulová",J205,0)</f>
        <v>0</v>
      </c>
      <c r="BJ205" s="17" t="s">
        <v>79</v>
      </c>
      <c r="BK205" s="143">
        <f>ROUND(I205*H205,2)</f>
        <v>0</v>
      </c>
      <c r="BL205" s="17" t="s">
        <v>170</v>
      </c>
      <c r="BM205" s="142" t="s">
        <v>1058</v>
      </c>
    </row>
    <row r="206" spans="2:65" s="1" customFormat="1" ht="29.25">
      <c r="B206" s="32"/>
      <c r="D206" s="148" t="s">
        <v>276</v>
      </c>
      <c r="F206" s="149" t="s">
        <v>2924</v>
      </c>
      <c r="I206" s="146"/>
      <c r="L206" s="32"/>
      <c r="M206" s="147"/>
      <c r="T206" s="53"/>
      <c r="AT206" s="17" t="s">
        <v>276</v>
      </c>
      <c r="AU206" s="17" t="s">
        <v>79</v>
      </c>
    </row>
    <row r="207" spans="2:65" s="1" customFormat="1" ht="24.2" customHeight="1">
      <c r="B207" s="32"/>
      <c r="C207" s="131" t="s">
        <v>601</v>
      </c>
      <c r="D207" s="131" t="s">
        <v>165</v>
      </c>
      <c r="E207" s="132" t="s">
        <v>2935</v>
      </c>
      <c r="F207" s="133" t="s">
        <v>2936</v>
      </c>
      <c r="G207" s="134" t="s">
        <v>254</v>
      </c>
      <c r="H207" s="135">
        <v>15</v>
      </c>
      <c r="I207" s="136"/>
      <c r="J207" s="137">
        <f>ROUND(I207*H207,2)</f>
        <v>0</v>
      </c>
      <c r="K207" s="133" t="s">
        <v>192</v>
      </c>
      <c r="L207" s="32"/>
      <c r="M207" s="138" t="s">
        <v>19</v>
      </c>
      <c r="N207" s="139" t="s">
        <v>43</v>
      </c>
      <c r="P207" s="140">
        <f>O207*H207</f>
        <v>0</v>
      </c>
      <c r="Q207" s="140">
        <v>0</v>
      </c>
      <c r="R207" s="140">
        <f>Q207*H207</f>
        <v>0</v>
      </c>
      <c r="S207" s="140">
        <v>0</v>
      </c>
      <c r="T207" s="141">
        <f>S207*H207</f>
        <v>0</v>
      </c>
      <c r="AR207" s="142" t="s">
        <v>170</v>
      </c>
      <c r="AT207" s="142" t="s">
        <v>165</v>
      </c>
      <c r="AU207" s="142" t="s">
        <v>79</v>
      </c>
      <c r="AY207" s="17" t="s">
        <v>163</v>
      </c>
      <c r="BE207" s="143">
        <f>IF(N207="základní",J207,0)</f>
        <v>0</v>
      </c>
      <c r="BF207" s="143">
        <f>IF(N207="snížená",J207,0)</f>
        <v>0</v>
      </c>
      <c r="BG207" s="143">
        <f>IF(N207="zákl. přenesená",J207,0)</f>
        <v>0</v>
      </c>
      <c r="BH207" s="143">
        <f>IF(N207="sníž. přenesená",J207,0)</f>
        <v>0</v>
      </c>
      <c r="BI207" s="143">
        <f>IF(N207="nulová",J207,0)</f>
        <v>0</v>
      </c>
      <c r="BJ207" s="17" t="s">
        <v>79</v>
      </c>
      <c r="BK207" s="143">
        <f>ROUND(I207*H207,2)</f>
        <v>0</v>
      </c>
      <c r="BL207" s="17" t="s">
        <v>170</v>
      </c>
      <c r="BM207" s="142" t="s">
        <v>1069</v>
      </c>
    </row>
    <row r="208" spans="2:65" s="1" customFormat="1" ht="29.25">
      <c r="B208" s="32"/>
      <c r="D208" s="148" t="s">
        <v>276</v>
      </c>
      <c r="F208" s="149" t="s">
        <v>2924</v>
      </c>
      <c r="I208" s="146"/>
      <c r="L208" s="32"/>
      <c r="M208" s="147"/>
      <c r="T208" s="53"/>
      <c r="AT208" s="17" t="s">
        <v>276</v>
      </c>
      <c r="AU208" s="17" t="s">
        <v>79</v>
      </c>
    </row>
    <row r="209" spans="2:65" s="1" customFormat="1" ht="24.2" customHeight="1">
      <c r="B209" s="32"/>
      <c r="C209" s="131" t="s">
        <v>608</v>
      </c>
      <c r="D209" s="131" t="s">
        <v>165</v>
      </c>
      <c r="E209" s="132" t="s">
        <v>2937</v>
      </c>
      <c r="F209" s="133" t="s">
        <v>2938</v>
      </c>
      <c r="G209" s="134" t="s">
        <v>254</v>
      </c>
      <c r="H209" s="135">
        <v>40</v>
      </c>
      <c r="I209" s="136"/>
      <c r="J209" s="137">
        <f>ROUND(I209*H209,2)</f>
        <v>0</v>
      </c>
      <c r="K209" s="133" t="s">
        <v>192</v>
      </c>
      <c r="L209" s="32"/>
      <c r="M209" s="138" t="s">
        <v>19</v>
      </c>
      <c r="N209" s="139" t="s">
        <v>43</v>
      </c>
      <c r="P209" s="140">
        <f>O209*H209</f>
        <v>0</v>
      </c>
      <c r="Q209" s="140">
        <v>0</v>
      </c>
      <c r="R209" s="140">
        <f>Q209*H209</f>
        <v>0</v>
      </c>
      <c r="S209" s="140">
        <v>0</v>
      </c>
      <c r="T209" s="141">
        <f>S209*H209</f>
        <v>0</v>
      </c>
      <c r="AR209" s="142" t="s">
        <v>170</v>
      </c>
      <c r="AT209" s="142" t="s">
        <v>165</v>
      </c>
      <c r="AU209" s="142" t="s">
        <v>79</v>
      </c>
      <c r="AY209" s="17" t="s">
        <v>163</v>
      </c>
      <c r="BE209" s="143">
        <f>IF(N209="základní",J209,0)</f>
        <v>0</v>
      </c>
      <c r="BF209" s="143">
        <f>IF(N209="snížená",J209,0)</f>
        <v>0</v>
      </c>
      <c r="BG209" s="143">
        <f>IF(N209="zákl. přenesená",J209,0)</f>
        <v>0</v>
      </c>
      <c r="BH209" s="143">
        <f>IF(N209="sníž. přenesená",J209,0)</f>
        <v>0</v>
      </c>
      <c r="BI209" s="143">
        <f>IF(N209="nulová",J209,0)</f>
        <v>0</v>
      </c>
      <c r="BJ209" s="17" t="s">
        <v>79</v>
      </c>
      <c r="BK209" s="143">
        <f>ROUND(I209*H209,2)</f>
        <v>0</v>
      </c>
      <c r="BL209" s="17" t="s">
        <v>170</v>
      </c>
      <c r="BM209" s="142" t="s">
        <v>1083</v>
      </c>
    </row>
    <row r="210" spans="2:65" s="1" customFormat="1" ht="29.25">
      <c r="B210" s="32"/>
      <c r="D210" s="148" t="s">
        <v>276</v>
      </c>
      <c r="F210" s="149" t="s">
        <v>2924</v>
      </c>
      <c r="I210" s="146"/>
      <c r="L210" s="32"/>
      <c r="M210" s="147"/>
      <c r="T210" s="53"/>
      <c r="AT210" s="17" t="s">
        <v>276</v>
      </c>
      <c r="AU210" s="17" t="s">
        <v>79</v>
      </c>
    </row>
    <row r="211" spans="2:65" s="1" customFormat="1" ht="33" customHeight="1">
      <c r="B211" s="32"/>
      <c r="C211" s="131" t="s">
        <v>618</v>
      </c>
      <c r="D211" s="131" t="s">
        <v>165</v>
      </c>
      <c r="E211" s="132" t="s">
        <v>2939</v>
      </c>
      <c r="F211" s="133" t="s">
        <v>2940</v>
      </c>
      <c r="G211" s="134" t="s">
        <v>254</v>
      </c>
      <c r="H211" s="135">
        <v>52</v>
      </c>
      <c r="I211" s="136"/>
      <c r="J211" s="137">
        <f>ROUND(I211*H211,2)</f>
        <v>0</v>
      </c>
      <c r="K211" s="133" t="s">
        <v>192</v>
      </c>
      <c r="L211" s="32"/>
      <c r="M211" s="138" t="s">
        <v>19</v>
      </c>
      <c r="N211" s="139" t="s">
        <v>43</v>
      </c>
      <c r="P211" s="140">
        <f>O211*H211</f>
        <v>0</v>
      </c>
      <c r="Q211" s="140">
        <v>0</v>
      </c>
      <c r="R211" s="140">
        <f>Q211*H211</f>
        <v>0</v>
      </c>
      <c r="S211" s="140">
        <v>0</v>
      </c>
      <c r="T211" s="141">
        <f>S211*H211</f>
        <v>0</v>
      </c>
      <c r="AR211" s="142" t="s">
        <v>170</v>
      </c>
      <c r="AT211" s="142" t="s">
        <v>165</v>
      </c>
      <c r="AU211" s="142" t="s">
        <v>79</v>
      </c>
      <c r="AY211" s="17" t="s">
        <v>163</v>
      </c>
      <c r="BE211" s="143">
        <f>IF(N211="základní",J211,0)</f>
        <v>0</v>
      </c>
      <c r="BF211" s="143">
        <f>IF(N211="snížená",J211,0)</f>
        <v>0</v>
      </c>
      <c r="BG211" s="143">
        <f>IF(N211="zákl. přenesená",J211,0)</f>
        <v>0</v>
      </c>
      <c r="BH211" s="143">
        <f>IF(N211="sníž. přenesená",J211,0)</f>
        <v>0</v>
      </c>
      <c r="BI211" s="143">
        <f>IF(N211="nulová",J211,0)</f>
        <v>0</v>
      </c>
      <c r="BJ211" s="17" t="s">
        <v>79</v>
      </c>
      <c r="BK211" s="143">
        <f>ROUND(I211*H211,2)</f>
        <v>0</v>
      </c>
      <c r="BL211" s="17" t="s">
        <v>170</v>
      </c>
      <c r="BM211" s="142" t="s">
        <v>1093</v>
      </c>
    </row>
    <row r="212" spans="2:65" s="1" customFormat="1" ht="29.25">
      <c r="B212" s="32"/>
      <c r="D212" s="148" t="s">
        <v>276</v>
      </c>
      <c r="F212" s="149" t="s">
        <v>2941</v>
      </c>
      <c r="I212" s="146"/>
      <c r="L212" s="32"/>
      <c r="M212" s="147"/>
      <c r="T212" s="53"/>
      <c r="AT212" s="17" t="s">
        <v>276</v>
      </c>
      <c r="AU212" s="17" t="s">
        <v>79</v>
      </c>
    </row>
    <row r="213" spans="2:65" s="1" customFormat="1" ht="33" customHeight="1">
      <c r="B213" s="32"/>
      <c r="C213" s="131" t="s">
        <v>629</v>
      </c>
      <c r="D213" s="131" t="s">
        <v>165</v>
      </c>
      <c r="E213" s="132" t="s">
        <v>2942</v>
      </c>
      <c r="F213" s="133" t="s">
        <v>2943</v>
      </c>
      <c r="G213" s="134" t="s">
        <v>254</v>
      </c>
      <c r="H213" s="135">
        <v>85</v>
      </c>
      <c r="I213" s="136"/>
      <c r="J213" s="137">
        <f>ROUND(I213*H213,2)</f>
        <v>0</v>
      </c>
      <c r="K213" s="133" t="s">
        <v>192</v>
      </c>
      <c r="L213" s="32"/>
      <c r="M213" s="138" t="s">
        <v>19</v>
      </c>
      <c r="N213" s="139" t="s">
        <v>43</v>
      </c>
      <c r="P213" s="140">
        <f>O213*H213</f>
        <v>0</v>
      </c>
      <c r="Q213" s="140">
        <v>0</v>
      </c>
      <c r="R213" s="140">
        <f>Q213*H213</f>
        <v>0</v>
      </c>
      <c r="S213" s="140">
        <v>0</v>
      </c>
      <c r="T213" s="141">
        <f>S213*H213</f>
        <v>0</v>
      </c>
      <c r="AR213" s="142" t="s">
        <v>170</v>
      </c>
      <c r="AT213" s="142" t="s">
        <v>165</v>
      </c>
      <c r="AU213" s="142" t="s">
        <v>79</v>
      </c>
      <c r="AY213" s="17" t="s">
        <v>163</v>
      </c>
      <c r="BE213" s="143">
        <f>IF(N213="základní",J213,0)</f>
        <v>0</v>
      </c>
      <c r="BF213" s="143">
        <f>IF(N213="snížená",J213,0)</f>
        <v>0</v>
      </c>
      <c r="BG213" s="143">
        <f>IF(N213="zákl. přenesená",J213,0)</f>
        <v>0</v>
      </c>
      <c r="BH213" s="143">
        <f>IF(N213="sníž. přenesená",J213,0)</f>
        <v>0</v>
      </c>
      <c r="BI213" s="143">
        <f>IF(N213="nulová",J213,0)</f>
        <v>0</v>
      </c>
      <c r="BJ213" s="17" t="s">
        <v>79</v>
      </c>
      <c r="BK213" s="143">
        <f>ROUND(I213*H213,2)</f>
        <v>0</v>
      </c>
      <c r="BL213" s="17" t="s">
        <v>170</v>
      </c>
      <c r="BM213" s="142" t="s">
        <v>1106</v>
      </c>
    </row>
    <row r="214" spans="2:65" s="1" customFormat="1" ht="29.25">
      <c r="B214" s="32"/>
      <c r="D214" s="148" t="s">
        <v>276</v>
      </c>
      <c r="F214" s="149" t="s">
        <v>2941</v>
      </c>
      <c r="I214" s="146"/>
      <c r="L214" s="32"/>
      <c r="M214" s="147"/>
      <c r="T214" s="53"/>
      <c r="AT214" s="17" t="s">
        <v>276</v>
      </c>
      <c r="AU214" s="17" t="s">
        <v>79</v>
      </c>
    </row>
    <row r="215" spans="2:65" s="1" customFormat="1" ht="24.2" customHeight="1">
      <c r="B215" s="32"/>
      <c r="C215" s="131" t="s">
        <v>636</v>
      </c>
      <c r="D215" s="131" t="s">
        <v>165</v>
      </c>
      <c r="E215" s="132" t="s">
        <v>2944</v>
      </c>
      <c r="F215" s="133" t="s">
        <v>2945</v>
      </c>
      <c r="G215" s="134" t="s">
        <v>254</v>
      </c>
      <c r="H215" s="135">
        <v>270</v>
      </c>
      <c r="I215" s="136"/>
      <c r="J215" s="137">
        <f>ROUND(I215*H215,2)</f>
        <v>0</v>
      </c>
      <c r="K215" s="133" t="s">
        <v>192</v>
      </c>
      <c r="L215" s="32"/>
      <c r="M215" s="138" t="s">
        <v>19</v>
      </c>
      <c r="N215" s="139" t="s">
        <v>43</v>
      </c>
      <c r="P215" s="140">
        <f>O215*H215</f>
        <v>0</v>
      </c>
      <c r="Q215" s="140">
        <v>0</v>
      </c>
      <c r="R215" s="140">
        <f>Q215*H215</f>
        <v>0</v>
      </c>
      <c r="S215" s="140">
        <v>0</v>
      </c>
      <c r="T215" s="141">
        <f>S215*H215</f>
        <v>0</v>
      </c>
      <c r="AR215" s="142" t="s">
        <v>170</v>
      </c>
      <c r="AT215" s="142" t="s">
        <v>165</v>
      </c>
      <c r="AU215" s="142" t="s">
        <v>79</v>
      </c>
      <c r="AY215" s="17" t="s">
        <v>163</v>
      </c>
      <c r="BE215" s="143">
        <f>IF(N215="základní",J215,0)</f>
        <v>0</v>
      </c>
      <c r="BF215" s="143">
        <f>IF(N215="snížená",J215,0)</f>
        <v>0</v>
      </c>
      <c r="BG215" s="143">
        <f>IF(N215="zákl. přenesená",J215,0)</f>
        <v>0</v>
      </c>
      <c r="BH215" s="143">
        <f>IF(N215="sníž. přenesená",J215,0)</f>
        <v>0</v>
      </c>
      <c r="BI215" s="143">
        <f>IF(N215="nulová",J215,0)</f>
        <v>0</v>
      </c>
      <c r="BJ215" s="17" t="s">
        <v>79</v>
      </c>
      <c r="BK215" s="143">
        <f>ROUND(I215*H215,2)</f>
        <v>0</v>
      </c>
      <c r="BL215" s="17" t="s">
        <v>170</v>
      </c>
      <c r="BM215" s="142" t="s">
        <v>1118</v>
      </c>
    </row>
    <row r="216" spans="2:65" s="1" customFormat="1" ht="29.25">
      <c r="B216" s="32"/>
      <c r="D216" s="148" t="s">
        <v>276</v>
      </c>
      <c r="F216" s="149" t="s">
        <v>2946</v>
      </c>
      <c r="I216" s="146"/>
      <c r="L216" s="32"/>
      <c r="M216" s="147"/>
      <c r="T216" s="53"/>
      <c r="AT216" s="17" t="s">
        <v>276</v>
      </c>
      <c r="AU216" s="17" t="s">
        <v>79</v>
      </c>
    </row>
    <row r="217" spans="2:65" s="1" customFormat="1" ht="24.2" customHeight="1">
      <c r="B217" s="32"/>
      <c r="C217" s="131" t="s">
        <v>638</v>
      </c>
      <c r="D217" s="131" t="s">
        <v>165</v>
      </c>
      <c r="E217" s="132" t="s">
        <v>2947</v>
      </c>
      <c r="F217" s="133" t="s">
        <v>2948</v>
      </c>
      <c r="G217" s="134" t="s">
        <v>254</v>
      </c>
      <c r="H217" s="135">
        <v>135</v>
      </c>
      <c r="I217" s="136"/>
      <c r="J217" s="137">
        <f>ROUND(I217*H217,2)</f>
        <v>0</v>
      </c>
      <c r="K217" s="133" t="s">
        <v>192</v>
      </c>
      <c r="L217" s="32"/>
      <c r="M217" s="138" t="s">
        <v>19</v>
      </c>
      <c r="N217" s="139" t="s">
        <v>43</v>
      </c>
      <c r="P217" s="140">
        <f>O217*H217</f>
        <v>0</v>
      </c>
      <c r="Q217" s="140">
        <v>0</v>
      </c>
      <c r="R217" s="140">
        <f>Q217*H217</f>
        <v>0</v>
      </c>
      <c r="S217" s="140">
        <v>0</v>
      </c>
      <c r="T217" s="141">
        <f>S217*H217</f>
        <v>0</v>
      </c>
      <c r="AR217" s="142" t="s">
        <v>170</v>
      </c>
      <c r="AT217" s="142" t="s">
        <v>165</v>
      </c>
      <c r="AU217" s="142" t="s">
        <v>79</v>
      </c>
      <c r="AY217" s="17" t="s">
        <v>163</v>
      </c>
      <c r="BE217" s="143">
        <f>IF(N217="základní",J217,0)</f>
        <v>0</v>
      </c>
      <c r="BF217" s="143">
        <f>IF(N217="snížená",J217,0)</f>
        <v>0</v>
      </c>
      <c r="BG217" s="143">
        <f>IF(N217="zákl. přenesená",J217,0)</f>
        <v>0</v>
      </c>
      <c r="BH217" s="143">
        <f>IF(N217="sníž. přenesená",J217,0)</f>
        <v>0</v>
      </c>
      <c r="BI217" s="143">
        <f>IF(N217="nulová",J217,0)</f>
        <v>0</v>
      </c>
      <c r="BJ217" s="17" t="s">
        <v>79</v>
      </c>
      <c r="BK217" s="143">
        <f>ROUND(I217*H217,2)</f>
        <v>0</v>
      </c>
      <c r="BL217" s="17" t="s">
        <v>170</v>
      </c>
      <c r="BM217" s="142" t="s">
        <v>1131</v>
      </c>
    </row>
    <row r="218" spans="2:65" s="1" customFormat="1" ht="29.25">
      <c r="B218" s="32"/>
      <c r="D218" s="148" t="s">
        <v>276</v>
      </c>
      <c r="F218" s="149" t="s">
        <v>2946</v>
      </c>
      <c r="I218" s="146"/>
      <c r="L218" s="32"/>
      <c r="M218" s="147"/>
      <c r="T218" s="53"/>
      <c r="AT218" s="17" t="s">
        <v>276</v>
      </c>
      <c r="AU218" s="17" t="s">
        <v>79</v>
      </c>
    </row>
    <row r="219" spans="2:65" s="1" customFormat="1" ht="24.2" customHeight="1">
      <c r="B219" s="32"/>
      <c r="C219" s="131" t="s">
        <v>645</v>
      </c>
      <c r="D219" s="131" t="s">
        <v>165</v>
      </c>
      <c r="E219" s="132" t="s">
        <v>2949</v>
      </c>
      <c r="F219" s="133" t="s">
        <v>2950</v>
      </c>
      <c r="G219" s="134" t="s">
        <v>254</v>
      </c>
      <c r="H219" s="135">
        <v>42</v>
      </c>
      <c r="I219" s="136"/>
      <c r="J219" s="137">
        <f>ROUND(I219*H219,2)</f>
        <v>0</v>
      </c>
      <c r="K219" s="133" t="s">
        <v>192</v>
      </c>
      <c r="L219" s="32"/>
      <c r="M219" s="138" t="s">
        <v>19</v>
      </c>
      <c r="N219" s="139" t="s">
        <v>43</v>
      </c>
      <c r="P219" s="140">
        <f>O219*H219</f>
        <v>0</v>
      </c>
      <c r="Q219" s="140">
        <v>0</v>
      </c>
      <c r="R219" s="140">
        <f>Q219*H219</f>
        <v>0</v>
      </c>
      <c r="S219" s="140">
        <v>0</v>
      </c>
      <c r="T219" s="141">
        <f>S219*H219</f>
        <v>0</v>
      </c>
      <c r="AR219" s="142" t="s">
        <v>170</v>
      </c>
      <c r="AT219" s="142" t="s">
        <v>165</v>
      </c>
      <c r="AU219" s="142" t="s">
        <v>79</v>
      </c>
      <c r="AY219" s="17" t="s">
        <v>163</v>
      </c>
      <c r="BE219" s="143">
        <f>IF(N219="základní",J219,0)</f>
        <v>0</v>
      </c>
      <c r="BF219" s="143">
        <f>IF(N219="snížená",J219,0)</f>
        <v>0</v>
      </c>
      <c r="BG219" s="143">
        <f>IF(N219="zákl. přenesená",J219,0)</f>
        <v>0</v>
      </c>
      <c r="BH219" s="143">
        <f>IF(N219="sníž. přenesená",J219,0)</f>
        <v>0</v>
      </c>
      <c r="BI219" s="143">
        <f>IF(N219="nulová",J219,0)</f>
        <v>0</v>
      </c>
      <c r="BJ219" s="17" t="s">
        <v>79</v>
      </c>
      <c r="BK219" s="143">
        <f>ROUND(I219*H219,2)</f>
        <v>0</v>
      </c>
      <c r="BL219" s="17" t="s">
        <v>170</v>
      </c>
      <c r="BM219" s="142" t="s">
        <v>1143</v>
      </c>
    </row>
    <row r="220" spans="2:65" s="1" customFormat="1" ht="29.25">
      <c r="B220" s="32"/>
      <c r="D220" s="148" t="s">
        <v>276</v>
      </c>
      <c r="F220" s="149" t="s">
        <v>2946</v>
      </c>
      <c r="I220" s="146"/>
      <c r="L220" s="32"/>
      <c r="M220" s="147"/>
      <c r="T220" s="53"/>
      <c r="AT220" s="17" t="s">
        <v>276</v>
      </c>
      <c r="AU220" s="17" t="s">
        <v>79</v>
      </c>
    </row>
    <row r="221" spans="2:65" s="1" customFormat="1" ht="24.2" customHeight="1">
      <c r="B221" s="32"/>
      <c r="C221" s="131" t="s">
        <v>650</v>
      </c>
      <c r="D221" s="131" t="s">
        <v>165</v>
      </c>
      <c r="E221" s="132" t="s">
        <v>2951</v>
      </c>
      <c r="F221" s="133" t="s">
        <v>2952</v>
      </c>
      <c r="G221" s="134" t="s">
        <v>254</v>
      </c>
      <c r="H221" s="135">
        <v>12</v>
      </c>
      <c r="I221" s="136"/>
      <c r="J221" s="137">
        <f>ROUND(I221*H221,2)</f>
        <v>0</v>
      </c>
      <c r="K221" s="133" t="s">
        <v>192</v>
      </c>
      <c r="L221" s="32"/>
      <c r="M221" s="138" t="s">
        <v>19</v>
      </c>
      <c r="N221" s="139" t="s">
        <v>43</v>
      </c>
      <c r="P221" s="140">
        <f>O221*H221</f>
        <v>0</v>
      </c>
      <c r="Q221" s="140">
        <v>0</v>
      </c>
      <c r="R221" s="140">
        <f>Q221*H221</f>
        <v>0</v>
      </c>
      <c r="S221" s="140">
        <v>0</v>
      </c>
      <c r="T221" s="141">
        <f>S221*H221</f>
        <v>0</v>
      </c>
      <c r="AR221" s="142" t="s">
        <v>170</v>
      </c>
      <c r="AT221" s="142" t="s">
        <v>165</v>
      </c>
      <c r="AU221" s="142" t="s">
        <v>79</v>
      </c>
      <c r="AY221" s="17" t="s">
        <v>163</v>
      </c>
      <c r="BE221" s="143">
        <f>IF(N221="základní",J221,0)</f>
        <v>0</v>
      </c>
      <c r="BF221" s="143">
        <f>IF(N221="snížená",J221,0)</f>
        <v>0</v>
      </c>
      <c r="BG221" s="143">
        <f>IF(N221="zákl. přenesená",J221,0)</f>
        <v>0</v>
      </c>
      <c r="BH221" s="143">
        <f>IF(N221="sníž. přenesená",J221,0)</f>
        <v>0</v>
      </c>
      <c r="BI221" s="143">
        <f>IF(N221="nulová",J221,0)</f>
        <v>0</v>
      </c>
      <c r="BJ221" s="17" t="s">
        <v>79</v>
      </c>
      <c r="BK221" s="143">
        <f>ROUND(I221*H221,2)</f>
        <v>0</v>
      </c>
      <c r="BL221" s="17" t="s">
        <v>170</v>
      </c>
      <c r="BM221" s="142" t="s">
        <v>1155</v>
      </c>
    </row>
    <row r="222" spans="2:65" s="1" customFormat="1" ht="29.25">
      <c r="B222" s="32"/>
      <c r="D222" s="148" t="s">
        <v>276</v>
      </c>
      <c r="F222" s="149" t="s">
        <v>2946</v>
      </c>
      <c r="I222" s="146"/>
      <c r="L222" s="32"/>
      <c r="M222" s="147"/>
      <c r="T222" s="53"/>
      <c r="AT222" s="17" t="s">
        <v>276</v>
      </c>
      <c r="AU222" s="17" t="s">
        <v>79</v>
      </c>
    </row>
    <row r="223" spans="2:65" s="1" customFormat="1" ht="24.2" customHeight="1">
      <c r="B223" s="32"/>
      <c r="C223" s="131" t="s">
        <v>656</v>
      </c>
      <c r="D223" s="131" t="s">
        <v>165</v>
      </c>
      <c r="E223" s="132" t="s">
        <v>2953</v>
      </c>
      <c r="F223" s="133" t="s">
        <v>2954</v>
      </c>
      <c r="G223" s="134" t="s">
        <v>254</v>
      </c>
      <c r="H223" s="135">
        <v>40</v>
      </c>
      <c r="I223" s="136"/>
      <c r="J223" s="137">
        <f>ROUND(I223*H223,2)</f>
        <v>0</v>
      </c>
      <c r="K223" s="133" t="s">
        <v>192</v>
      </c>
      <c r="L223" s="32"/>
      <c r="M223" s="138" t="s">
        <v>19</v>
      </c>
      <c r="N223" s="139" t="s">
        <v>43</v>
      </c>
      <c r="P223" s="140">
        <f>O223*H223</f>
        <v>0</v>
      </c>
      <c r="Q223" s="140">
        <v>0</v>
      </c>
      <c r="R223" s="140">
        <f>Q223*H223</f>
        <v>0</v>
      </c>
      <c r="S223" s="140">
        <v>0</v>
      </c>
      <c r="T223" s="141">
        <f>S223*H223</f>
        <v>0</v>
      </c>
      <c r="AR223" s="142" t="s">
        <v>170</v>
      </c>
      <c r="AT223" s="142" t="s">
        <v>165</v>
      </c>
      <c r="AU223" s="142" t="s">
        <v>79</v>
      </c>
      <c r="AY223" s="17" t="s">
        <v>163</v>
      </c>
      <c r="BE223" s="143">
        <f>IF(N223="základní",J223,0)</f>
        <v>0</v>
      </c>
      <c r="BF223" s="143">
        <f>IF(N223="snížená",J223,0)</f>
        <v>0</v>
      </c>
      <c r="BG223" s="143">
        <f>IF(N223="zákl. přenesená",J223,0)</f>
        <v>0</v>
      </c>
      <c r="BH223" s="143">
        <f>IF(N223="sníž. přenesená",J223,0)</f>
        <v>0</v>
      </c>
      <c r="BI223" s="143">
        <f>IF(N223="nulová",J223,0)</f>
        <v>0</v>
      </c>
      <c r="BJ223" s="17" t="s">
        <v>79</v>
      </c>
      <c r="BK223" s="143">
        <f>ROUND(I223*H223,2)</f>
        <v>0</v>
      </c>
      <c r="BL223" s="17" t="s">
        <v>170</v>
      </c>
      <c r="BM223" s="142" t="s">
        <v>1167</v>
      </c>
    </row>
    <row r="224" spans="2:65" s="1" customFormat="1" ht="29.25">
      <c r="B224" s="32"/>
      <c r="D224" s="148" t="s">
        <v>276</v>
      </c>
      <c r="F224" s="149" t="s">
        <v>2946</v>
      </c>
      <c r="I224" s="146"/>
      <c r="L224" s="32"/>
      <c r="M224" s="147"/>
      <c r="T224" s="53"/>
      <c r="AT224" s="17" t="s">
        <v>276</v>
      </c>
      <c r="AU224" s="17" t="s">
        <v>79</v>
      </c>
    </row>
    <row r="225" spans="2:65" s="1" customFormat="1" ht="24.2" customHeight="1">
      <c r="B225" s="32"/>
      <c r="C225" s="131" t="s">
        <v>664</v>
      </c>
      <c r="D225" s="131" t="s">
        <v>165</v>
      </c>
      <c r="E225" s="132" t="s">
        <v>2955</v>
      </c>
      <c r="F225" s="133" t="s">
        <v>2956</v>
      </c>
      <c r="G225" s="134" t="s">
        <v>254</v>
      </c>
      <c r="H225" s="135">
        <v>9</v>
      </c>
      <c r="I225" s="136"/>
      <c r="J225" s="137">
        <f>ROUND(I225*H225,2)</f>
        <v>0</v>
      </c>
      <c r="K225" s="133" t="s">
        <v>192</v>
      </c>
      <c r="L225" s="32"/>
      <c r="M225" s="138" t="s">
        <v>19</v>
      </c>
      <c r="N225" s="139" t="s">
        <v>43</v>
      </c>
      <c r="P225" s="140">
        <f>O225*H225</f>
        <v>0</v>
      </c>
      <c r="Q225" s="140">
        <v>0</v>
      </c>
      <c r="R225" s="140">
        <f>Q225*H225</f>
        <v>0</v>
      </c>
      <c r="S225" s="140">
        <v>0</v>
      </c>
      <c r="T225" s="141">
        <f>S225*H225</f>
        <v>0</v>
      </c>
      <c r="AR225" s="142" t="s">
        <v>170</v>
      </c>
      <c r="AT225" s="142" t="s">
        <v>165</v>
      </c>
      <c r="AU225" s="142" t="s">
        <v>79</v>
      </c>
      <c r="AY225" s="17" t="s">
        <v>163</v>
      </c>
      <c r="BE225" s="143">
        <f>IF(N225="základní",J225,0)</f>
        <v>0</v>
      </c>
      <c r="BF225" s="143">
        <f>IF(N225="snížená",J225,0)</f>
        <v>0</v>
      </c>
      <c r="BG225" s="143">
        <f>IF(N225="zákl. přenesená",J225,0)</f>
        <v>0</v>
      </c>
      <c r="BH225" s="143">
        <f>IF(N225="sníž. přenesená",J225,0)</f>
        <v>0</v>
      </c>
      <c r="BI225" s="143">
        <f>IF(N225="nulová",J225,0)</f>
        <v>0</v>
      </c>
      <c r="BJ225" s="17" t="s">
        <v>79</v>
      </c>
      <c r="BK225" s="143">
        <f>ROUND(I225*H225,2)</f>
        <v>0</v>
      </c>
      <c r="BL225" s="17" t="s">
        <v>170</v>
      </c>
      <c r="BM225" s="142" t="s">
        <v>1179</v>
      </c>
    </row>
    <row r="226" spans="2:65" s="1" customFormat="1" ht="29.25">
      <c r="B226" s="32"/>
      <c r="D226" s="148" t="s">
        <v>276</v>
      </c>
      <c r="F226" s="149" t="s">
        <v>2946</v>
      </c>
      <c r="I226" s="146"/>
      <c r="L226" s="32"/>
      <c r="M226" s="147"/>
      <c r="T226" s="53"/>
      <c r="AT226" s="17" t="s">
        <v>276</v>
      </c>
      <c r="AU226" s="17" t="s">
        <v>79</v>
      </c>
    </row>
    <row r="227" spans="2:65" s="1" customFormat="1" ht="24.2" customHeight="1">
      <c r="B227" s="32"/>
      <c r="C227" s="131" t="s">
        <v>671</v>
      </c>
      <c r="D227" s="131" t="s">
        <v>165</v>
      </c>
      <c r="E227" s="132" t="s">
        <v>2957</v>
      </c>
      <c r="F227" s="133" t="s">
        <v>2958</v>
      </c>
      <c r="G227" s="134" t="s">
        <v>254</v>
      </c>
      <c r="H227" s="135">
        <v>18</v>
      </c>
      <c r="I227" s="136"/>
      <c r="J227" s="137">
        <f>ROUND(I227*H227,2)</f>
        <v>0</v>
      </c>
      <c r="K227" s="133" t="s">
        <v>192</v>
      </c>
      <c r="L227" s="32"/>
      <c r="M227" s="138" t="s">
        <v>19</v>
      </c>
      <c r="N227" s="139" t="s">
        <v>43</v>
      </c>
      <c r="P227" s="140">
        <f>O227*H227</f>
        <v>0</v>
      </c>
      <c r="Q227" s="140">
        <v>0</v>
      </c>
      <c r="R227" s="140">
        <f>Q227*H227</f>
        <v>0</v>
      </c>
      <c r="S227" s="140">
        <v>0</v>
      </c>
      <c r="T227" s="141">
        <f>S227*H227</f>
        <v>0</v>
      </c>
      <c r="AR227" s="142" t="s">
        <v>170</v>
      </c>
      <c r="AT227" s="142" t="s">
        <v>165</v>
      </c>
      <c r="AU227" s="142" t="s">
        <v>79</v>
      </c>
      <c r="AY227" s="17" t="s">
        <v>163</v>
      </c>
      <c r="BE227" s="143">
        <f>IF(N227="základní",J227,0)</f>
        <v>0</v>
      </c>
      <c r="BF227" s="143">
        <f>IF(N227="snížená",J227,0)</f>
        <v>0</v>
      </c>
      <c r="BG227" s="143">
        <f>IF(N227="zákl. přenesená",J227,0)</f>
        <v>0</v>
      </c>
      <c r="BH227" s="143">
        <f>IF(N227="sníž. přenesená",J227,0)</f>
        <v>0</v>
      </c>
      <c r="BI227" s="143">
        <f>IF(N227="nulová",J227,0)</f>
        <v>0</v>
      </c>
      <c r="BJ227" s="17" t="s">
        <v>79</v>
      </c>
      <c r="BK227" s="143">
        <f>ROUND(I227*H227,2)</f>
        <v>0</v>
      </c>
      <c r="BL227" s="17" t="s">
        <v>170</v>
      </c>
      <c r="BM227" s="142" t="s">
        <v>1190</v>
      </c>
    </row>
    <row r="228" spans="2:65" s="1" customFormat="1" ht="29.25">
      <c r="B228" s="32"/>
      <c r="D228" s="148" t="s">
        <v>276</v>
      </c>
      <c r="F228" s="149" t="s">
        <v>2946</v>
      </c>
      <c r="I228" s="146"/>
      <c r="L228" s="32"/>
      <c r="M228" s="147"/>
      <c r="T228" s="53"/>
      <c r="AT228" s="17" t="s">
        <v>276</v>
      </c>
      <c r="AU228" s="17" t="s">
        <v>79</v>
      </c>
    </row>
    <row r="229" spans="2:65" s="1" customFormat="1" ht="24.2" customHeight="1">
      <c r="B229" s="32"/>
      <c r="C229" s="131" t="s">
        <v>676</v>
      </c>
      <c r="D229" s="131" t="s">
        <v>165</v>
      </c>
      <c r="E229" s="132" t="s">
        <v>2959</v>
      </c>
      <c r="F229" s="133" t="s">
        <v>2960</v>
      </c>
      <c r="G229" s="134" t="s">
        <v>254</v>
      </c>
      <c r="H229" s="135">
        <v>15</v>
      </c>
      <c r="I229" s="136"/>
      <c r="J229" s="137">
        <f>ROUND(I229*H229,2)</f>
        <v>0</v>
      </c>
      <c r="K229" s="133" t="s">
        <v>192</v>
      </c>
      <c r="L229" s="32"/>
      <c r="M229" s="138" t="s">
        <v>19</v>
      </c>
      <c r="N229" s="139" t="s">
        <v>43</v>
      </c>
      <c r="P229" s="140">
        <f>O229*H229</f>
        <v>0</v>
      </c>
      <c r="Q229" s="140">
        <v>0</v>
      </c>
      <c r="R229" s="140">
        <f>Q229*H229</f>
        <v>0</v>
      </c>
      <c r="S229" s="140">
        <v>0</v>
      </c>
      <c r="T229" s="141">
        <f>S229*H229</f>
        <v>0</v>
      </c>
      <c r="AR229" s="142" t="s">
        <v>170</v>
      </c>
      <c r="AT229" s="142" t="s">
        <v>165</v>
      </c>
      <c r="AU229" s="142" t="s">
        <v>79</v>
      </c>
      <c r="AY229" s="17" t="s">
        <v>163</v>
      </c>
      <c r="BE229" s="143">
        <f>IF(N229="základní",J229,0)</f>
        <v>0</v>
      </c>
      <c r="BF229" s="143">
        <f>IF(N229="snížená",J229,0)</f>
        <v>0</v>
      </c>
      <c r="BG229" s="143">
        <f>IF(N229="zákl. přenesená",J229,0)</f>
        <v>0</v>
      </c>
      <c r="BH229" s="143">
        <f>IF(N229="sníž. přenesená",J229,0)</f>
        <v>0</v>
      </c>
      <c r="BI229" s="143">
        <f>IF(N229="nulová",J229,0)</f>
        <v>0</v>
      </c>
      <c r="BJ229" s="17" t="s">
        <v>79</v>
      </c>
      <c r="BK229" s="143">
        <f>ROUND(I229*H229,2)</f>
        <v>0</v>
      </c>
      <c r="BL229" s="17" t="s">
        <v>170</v>
      </c>
      <c r="BM229" s="142" t="s">
        <v>1210</v>
      </c>
    </row>
    <row r="230" spans="2:65" s="1" customFormat="1" ht="29.25">
      <c r="B230" s="32"/>
      <c r="D230" s="148" t="s">
        <v>276</v>
      </c>
      <c r="F230" s="149" t="s">
        <v>2946</v>
      </c>
      <c r="I230" s="146"/>
      <c r="L230" s="32"/>
      <c r="M230" s="147"/>
      <c r="T230" s="53"/>
      <c r="AT230" s="17" t="s">
        <v>276</v>
      </c>
      <c r="AU230" s="17" t="s">
        <v>79</v>
      </c>
    </row>
    <row r="231" spans="2:65" s="1" customFormat="1" ht="24.2" customHeight="1">
      <c r="B231" s="32"/>
      <c r="C231" s="131" t="s">
        <v>681</v>
      </c>
      <c r="D231" s="131" t="s">
        <v>165</v>
      </c>
      <c r="E231" s="132" t="s">
        <v>2961</v>
      </c>
      <c r="F231" s="133" t="s">
        <v>2962</v>
      </c>
      <c r="G231" s="134" t="s">
        <v>254</v>
      </c>
      <c r="H231" s="135">
        <v>15</v>
      </c>
      <c r="I231" s="136"/>
      <c r="J231" s="137">
        <f>ROUND(I231*H231,2)</f>
        <v>0</v>
      </c>
      <c r="K231" s="133" t="s">
        <v>192</v>
      </c>
      <c r="L231" s="32"/>
      <c r="M231" s="138" t="s">
        <v>19</v>
      </c>
      <c r="N231" s="139" t="s">
        <v>43</v>
      </c>
      <c r="P231" s="140">
        <f>O231*H231</f>
        <v>0</v>
      </c>
      <c r="Q231" s="140">
        <v>0</v>
      </c>
      <c r="R231" s="140">
        <f>Q231*H231</f>
        <v>0</v>
      </c>
      <c r="S231" s="140">
        <v>0</v>
      </c>
      <c r="T231" s="141">
        <f>S231*H231</f>
        <v>0</v>
      </c>
      <c r="AR231" s="142" t="s">
        <v>170</v>
      </c>
      <c r="AT231" s="142" t="s">
        <v>165</v>
      </c>
      <c r="AU231" s="142" t="s">
        <v>79</v>
      </c>
      <c r="AY231" s="17" t="s">
        <v>163</v>
      </c>
      <c r="BE231" s="143">
        <f>IF(N231="základní",J231,0)</f>
        <v>0</v>
      </c>
      <c r="BF231" s="143">
        <f>IF(N231="snížená",J231,0)</f>
        <v>0</v>
      </c>
      <c r="BG231" s="143">
        <f>IF(N231="zákl. přenesená",J231,0)</f>
        <v>0</v>
      </c>
      <c r="BH231" s="143">
        <f>IF(N231="sníž. přenesená",J231,0)</f>
        <v>0</v>
      </c>
      <c r="BI231" s="143">
        <f>IF(N231="nulová",J231,0)</f>
        <v>0</v>
      </c>
      <c r="BJ231" s="17" t="s">
        <v>79</v>
      </c>
      <c r="BK231" s="143">
        <f>ROUND(I231*H231,2)</f>
        <v>0</v>
      </c>
      <c r="BL231" s="17" t="s">
        <v>170</v>
      </c>
      <c r="BM231" s="142" t="s">
        <v>1223</v>
      </c>
    </row>
    <row r="232" spans="2:65" s="1" customFormat="1" ht="29.25">
      <c r="B232" s="32"/>
      <c r="D232" s="148" t="s">
        <v>276</v>
      </c>
      <c r="F232" s="149" t="s">
        <v>2946</v>
      </c>
      <c r="I232" s="146"/>
      <c r="L232" s="32"/>
      <c r="M232" s="147"/>
      <c r="T232" s="53"/>
      <c r="AT232" s="17" t="s">
        <v>276</v>
      </c>
      <c r="AU232" s="17" t="s">
        <v>79</v>
      </c>
    </row>
    <row r="233" spans="2:65" s="1" customFormat="1" ht="24.2" customHeight="1">
      <c r="B233" s="32"/>
      <c r="C233" s="131" t="s">
        <v>691</v>
      </c>
      <c r="D233" s="131" t="s">
        <v>165</v>
      </c>
      <c r="E233" s="132" t="s">
        <v>2963</v>
      </c>
      <c r="F233" s="133" t="s">
        <v>2964</v>
      </c>
      <c r="G233" s="134" t="s">
        <v>254</v>
      </c>
      <c r="H233" s="135">
        <v>40</v>
      </c>
      <c r="I233" s="136"/>
      <c r="J233" s="137">
        <f>ROUND(I233*H233,2)</f>
        <v>0</v>
      </c>
      <c r="K233" s="133" t="s">
        <v>192</v>
      </c>
      <c r="L233" s="32"/>
      <c r="M233" s="138" t="s">
        <v>19</v>
      </c>
      <c r="N233" s="139" t="s">
        <v>43</v>
      </c>
      <c r="P233" s="140">
        <f>O233*H233</f>
        <v>0</v>
      </c>
      <c r="Q233" s="140">
        <v>0</v>
      </c>
      <c r="R233" s="140">
        <f>Q233*H233</f>
        <v>0</v>
      </c>
      <c r="S233" s="140">
        <v>0</v>
      </c>
      <c r="T233" s="141">
        <f>S233*H233</f>
        <v>0</v>
      </c>
      <c r="AR233" s="142" t="s">
        <v>170</v>
      </c>
      <c r="AT233" s="142" t="s">
        <v>165</v>
      </c>
      <c r="AU233" s="142" t="s">
        <v>79</v>
      </c>
      <c r="AY233" s="17" t="s">
        <v>163</v>
      </c>
      <c r="BE233" s="143">
        <f>IF(N233="základní",J233,0)</f>
        <v>0</v>
      </c>
      <c r="BF233" s="143">
        <f>IF(N233="snížená",J233,0)</f>
        <v>0</v>
      </c>
      <c r="BG233" s="143">
        <f>IF(N233="zákl. přenesená",J233,0)</f>
        <v>0</v>
      </c>
      <c r="BH233" s="143">
        <f>IF(N233="sníž. přenesená",J233,0)</f>
        <v>0</v>
      </c>
      <c r="BI233" s="143">
        <f>IF(N233="nulová",J233,0)</f>
        <v>0</v>
      </c>
      <c r="BJ233" s="17" t="s">
        <v>79</v>
      </c>
      <c r="BK233" s="143">
        <f>ROUND(I233*H233,2)</f>
        <v>0</v>
      </c>
      <c r="BL233" s="17" t="s">
        <v>170</v>
      </c>
      <c r="BM233" s="142" t="s">
        <v>1235</v>
      </c>
    </row>
    <row r="234" spans="2:65" s="1" customFormat="1" ht="29.25">
      <c r="B234" s="32"/>
      <c r="D234" s="148" t="s">
        <v>276</v>
      </c>
      <c r="F234" s="149" t="s">
        <v>2946</v>
      </c>
      <c r="I234" s="146"/>
      <c r="L234" s="32"/>
      <c r="M234" s="147"/>
      <c r="T234" s="53"/>
      <c r="AT234" s="17" t="s">
        <v>276</v>
      </c>
      <c r="AU234" s="17" t="s">
        <v>79</v>
      </c>
    </row>
    <row r="235" spans="2:65" s="1" customFormat="1" ht="24.2" customHeight="1">
      <c r="B235" s="32"/>
      <c r="C235" s="131" t="s">
        <v>697</v>
      </c>
      <c r="D235" s="131" t="s">
        <v>165</v>
      </c>
      <c r="E235" s="132" t="s">
        <v>2965</v>
      </c>
      <c r="F235" s="133" t="s">
        <v>2966</v>
      </c>
      <c r="G235" s="134" t="s">
        <v>254</v>
      </c>
      <c r="H235" s="135">
        <v>155</v>
      </c>
      <c r="I235" s="136"/>
      <c r="J235" s="137">
        <f>ROUND(I235*H235,2)</f>
        <v>0</v>
      </c>
      <c r="K235" s="133" t="s">
        <v>192</v>
      </c>
      <c r="L235" s="32"/>
      <c r="M235" s="138" t="s">
        <v>19</v>
      </c>
      <c r="N235" s="139" t="s">
        <v>43</v>
      </c>
      <c r="P235" s="140">
        <f>O235*H235</f>
        <v>0</v>
      </c>
      <c r="Q235" s="140">
        <v>0</v>
      </c>
      <c r="R235" s="140">
        <f>Q235*H235</f>
        <v>0</v>
      </c>
      <c r="S235" s="140">
        <v>0</v>
      </c>
      <c r="T235" s="141">
        <f>S235*H235</f>
        <v>0</v>
      </c>
      <c r="AR235" s="142" t="s">
        <v>170</v>
      </c>
      <c r="AT235" s="142" t="s">
        <v>165</v>
      </c>
      <c r="AU235" s="142" t="s">
        <v>79</v>
      </c>
      <c r="AY235" s="17" t="s">
        <v>163</v>
      </c>
      <c r="BE235" s="143">
        <f>IF(N235="základní",J235,0)</f>
        <v>0</v>
      </c>
      <c r="BF235" s="143">
        <f>IF(N235="snížená",J235,0)</f>
        <v>0</v>
      </c>
      <c r="BG235" s="143">
        <f>IF(N235="zákl. přenesená",J235,0)</f>
        <v>0</v>
      </c>
      <c r="BH235" s="143">
        <f>IF(N235="sníž. přenesená",J235,0)</f>
        <v>0</v>
      </c>
      <c r="BI235" s="143">
        <f>IF(N235="nulová",J235,0)</f>
        <v>0</v>
      </c>
      <c r="BJ235" s="17" t="s">
        <v>79</v>
      </c>
      <c r="BK235" s="143">
        <f>ROUND(I235*H235,2)</f>
        <v>0</v>
      </c>
      <c r="BL235" s="17" t="s">
        <v>170</v>
      </c>
      <c r="BM235" s="142" t="s">
        <v>1248</v>
      </c>
    </row>
    <row r="236" spans="2:65" s="1" customFormat="1" ht="29.25">
      <c r="B236" s="32"/>
      <c r="D236" s="148" t="s">
        <v>276</v>
      </c>
      <c r="F236" s="149" t="s">
        <v>2967</v>
      </c>
      <c r="I236" s="146"/>
      <c r="L236" s="32"/>
      <c r="M236" s="147"/>
      <c r="T236" s="53"/>
      <c r="AT236" s="17" t="s">
        <v>276</v>
      </c>
      <c r="AU236" s="17" t="s">
        <v>79</v>
      </c>
    </row>
    <row r="237" spans="2:65" s="1" customFormat="1" ht="24.2" customHeight="1">
      <c r="B237" s="32"/>
      <c r="C237" s="131" t="s">
        <v>705</v>
      </c>
      <c r="D237" s="131" t="s">
        <v>165</v>
      </c>
      <c r="E237" s="132" t="s">
        <v>2968</v>
      </c>
      <c r="F237" s="133" t="s">
        <v>2969</v>
      </c>
      <c r="G237" s="134" t="s">
        <v>254</v>
      </c>
      <c r="H237" s="135">
        <v>21</v>
      </c>
      <c r="I237" s="136"/>
      <c r="J237" s="137">
        <f>ROUND(I237*H237,2)</f>
        <v>0</v>
      </c>
      <c r="K237" s="133" t="s">
        <v>192</v>
      </c>
      <c r="L237" s="32"/>
      <c r="M237" s="138" t="s">
        <v>19</v>
      </c>
      <c r="N237" s="139" t="s">
        <v>43</v>
      </c>
      <c r="P237" s="140">
        <f>O237*H237</f>
        <v>0</v>
      </c>
      <c r="Q237" s="140">
        <v>0</v>
      </c>
      <c r="R237" s="140">
        <f>Q237*H237</f>
        <v>0</v>
      </c>
      <c r="S237" s="140">
        <v>0</v>
      </c>
      <c r="T237" s="141">
        <f>S237*H237</f>
        <v>0</v>
      </c>
      <c r="AR237" s="142" t="s">
        <v>170</v>
      </c>
      <c r="AT237" s="142" t="s">
        <v>165</v>
      </c>
      <c r="AU237" s="142" t="s">
        <v>79</v>
      </c>
      <c r="AY237" s="17" t="s">
        <v>163</v>
      </c>
      <c r="BE237" s="143">
        <f>IF(N237="základní",J237,0)</f>
        <v>0</v>
      </c>
      <c r="BF237" s="143">
        <f>IF(N237="snížená",J237,0)</f>
        <v>0</v>
      </c>
      <c r="BG237" s="143">
        <f>IF(N237="zákl. přenesená",J237,0)</f>
        <v>0</v>
      </c>
      <c r="BH237" s="143">
        <f>IF(N237="sníž. přenesená",J237,0)</f>
        <v>0</v>
      </c>
      <c r="BI237" s="143">
        <f>IF(N237="nulová",J237,0)</f>
        <v>0</v>
      </c>
      <c r="BJ237" s="17" t="s">
        <v>79</v>
      </c>
      <c r="BK237" s="143">
        <f>ROUND(I237*H237,2)</f>
        <v>0</v>
      </c>
      <c r="BL237" s="17" t="s">
        <v>170</v>
      </c>
      <c r="BM237" s="142" t="s">
        <v>1255</v>
      </c>
    </row>
    <row r="238" spans="2:65" s="1" customFormat="1" ht="29.25">
      <c r="B238" s="32"/>
      <c r="D238" s="148" t="s">
        <v>276</v>
      </c>
      <c r="F238" s="149" t="s">
        <v>2967</v>
      </c>
      <c r="I238" s="146"/>
      <c r="L238" s="32"/>
      <c r="M238" s="147"/>
      <c r="T238" s="53"/>
      <c r="AT238" s="17" t="s">
        <v>276</v>
      </c>
      <c r="AU238" s="17" t="s">
        <v>79</v>
      </c>
    </row>
    <row r="239" spans="2:65" s="1" customFormat="1" ht="24.2" customHeight="1">
      <c r="B239" s="32"/>
      <c r="C239" s="131" t="s">
        <v>721</v>
      </c>
      <c r="D239" s="131" t="s">
        <v>165</v>
      </c>
      <c r="E239" s="132" t="s">
        <v>2970</v>
      </c>
      <c r="F239" s="133" t="s">
        <v>2971</v>
      </c>
      <c r="G239" s="134" t="s">
        <v>254</v>
      </c>
      <c r="H239" s="135">
        <v>25</v>
      </c>
      <c r="I239" s="136"/>
      <c r="J239" s="137">
        <f>ROUND(I239*H239,2)</f>
        <v>0</v>
      </c>
      <c r="K239" s="133" t="s">
        <v>192</v>
      </c>
      <c r="L239" s="32"/>
      <c r="M239" s="138" t="s">
        <v>19</v>
      </c>
      <c r="N239" s="139" t="s">
        <v>43</v>
      </c>
      <c r="P239" s="140">
        <f>O239*H239</f>
        <v>0</v>
      </c>
      <c r="Q239" s="140">
        <v>0</v>
      </c>
      <c r="R239" s="140">
        <f>Q239*H239</f>
        <v>0</v>
      </c>
      <c r="S239" s="140">
        <v>0</v>
      </c>
      <c r="T239" s="141">
        <f>S239*H239</f>
        <v>0</v>
      </c>
      <c r="AR239" s="142" t="s">
        <v>170</v>
      </c>
      <c r="AT239" s="142" t="s">
        <v>165</v>
      </c>
      <c r="AU239" s="142" t="s">
        <v>79</v>
      </c>
      <c r="AY239" s="17" t="s">
        <v>163</v>
      </c>
      <c r="BE239" s="143">
        <f>IF(N239="základní",J239,0)</f>
        <v>0</v>
      </c>
      <c r="BF239" s="143">
        <f>IF(N239="snížená",J239,0)</f>
        <v>0</v>
      </c>
      <c r="BG239" s="143">
        <f>IF(N239="zákl. přenesená",J239,0)</f>
        <v>0</v>
      </c>
      <c r="BH239" s="143">
        <f>IF(N239="sníž. přenesená",J239,0)</f>
        <v>0</v>
      </c>
      <c r="BI239" s="143">
        <f>IF(N239="nulová",J239,0)</f>
        <v>0</v>
      </c>
      <c r="BJ239" s="17" t="s">
        <v>79</v>
      </c>
      <c r="BK239" s="143">
        <f>ROUND(I239*H239,2)</f>
        <v>0</v>
      </c>
      <c r="BL239" s="17" t="s">
        <v>170</v>
      </c>
      <c r="BM239" s="142" t="s">
        <v>1269</v>
      </c>
    </row>
    <row r="240" spans="2:65" s="1" customFormat="1" ht="29.25">
      <c r="B240" s="32"/>
      <c r="D240" s="148" t="s">
        <v>276</v>
      </c>
      <c r="F240" s="149" t="s">
        <v>2967</v>
      </c>
      <c r="I240" s="146"/>
      <c r="L240" s="32"/>
      <c r="M240" s="147"/>
      <c r="T240" s="53"/>
      <c r="AT240" s="17" t="s">
        <v>276</v>
      </c>
      <c r="AU240" s="17" t="s">
        <v>79</v>
      </c>
    </row>
    <row r="241" spans="2:65" s="1" customFormat="1" ht="24.2" customHeight="1">
      <c r="B241" s="32"/>
      <c r="C241" s="131" t="s">
        <v>738</v>
      </c>
      <c r="D241" s="131" t="s">
        <v>165</v>
      </c>
      <c r="E241" s="132" t="s">
        <v>2972</v>
      </c>
      <c r="F241" s="133" t="s">
        <v>2973</v>
      </c>
      <c r="G241" s="134" t="s">
        <v>254</v>
      </c>
      <c r="H241" s="135">
        <v>51</v>
      </c>
      <c r="I241" s="136"/>
      <c r="J241" s="137">
        <f>ROUND(I241*H241,2)</f>
        <v>0</v>
      </c>
      <c r="K241" s="133" t="s">
        <v>192</v>
      </c>
      <c r="L241" s="32"/>
      <c r="M241" s="138" t="s">
        <v>19</v>
      </c>
      <c r="N241" s="139" t="s">
        <v>43</v>
      </c>
      <c r="P241" s="140">
        <f>O241*H241</f>
        <v>0</v>
      </c>
      <c r="Q241" s="140">
        <v>0</v>
      </c>
      <c r="R241" s="140">
        <f>Q241*H241</f>
        <v>0</v>
      </c>
      <c r="S241" s="140">
        <v>0</v>
      </c>
      <c r="T241" s="141">
        <f>S241*H241</f>
        <v>0</v>
      </c>
      <c r="AR241" s="142" t="s">
        <v>170</v>
      </c>
      <c r="AT241" s="142" t="s">
        <v>165</v>
      </c>
      <c r="AU241" s="142" t="s">
        <v>79</v>
      </c>
      <c r="AY241" s="17" t="s">
        <v>163</v>
      </c>
      <c r="BE241" s="143">
        <f>IF(N241="základní",J241,0)</f>
        <v>0</v>
      </c>
      <c r="BF241" s="143">
        <f>IF(N241="snížená",J241,0)</f>
        <v>0</v>
      </c>
      <c r="BG241" s="143">
        <f>IF(N241="zákl. přenesená",J241,0)</f>
        <v>0</v>
      </c>
      <c r="BH241" s="143">
        <f>IF(N241="sníž. přenesená",J241,0)</f>
        <v>0</v>
      </c>
      <c r="BI241" s="143">
        <f>IF(N241="nulová",J241,0)</f>
        <v>0</v>
      </c>
      <c r="BJ241" s="17" t="s">
        <v>79</v>
      </c>
      <c r="BK241" s="143">
        <f>ROUND(I241*H241,2)</f>
        <v>0</v>
      </c>
      <c r="BL241" s="17" t="s">
        <v>170</v>
      </c>
      <c r="BM241" s="142" t="s">
        <v>1280</v>
      </c>
    </row>
    <row r="242" spans="2:65" s="1" customFormat="1" ht="29.25">
      <c r="B242" s="32"/>
      <c r="D242" s="148" t="s">
        <v>276</v>
      </c>
      <c r="F242" s="149" t="s">
        <v>2967</v>
      </c>
      <c r="I242" s="146"/>
      <c r="L242" s="32"/>
      <c r="M242" s="147"/>
      <c r="T242" s="53"/>
      <c r="AT242" s="17" t="s">
        <v>276</v>
      </c>
      <c r="AU242" s="17" t="s">
        <v>79</v>
      </c>
    </row>
    <row r="243" spans="2:65" s="1" customFormat="1" ht="24.2" customHeight="1">
      <c r="B243" s="32"/>
      <c r="C243" s="131" t="s">
        <v>743</v>
      </c>
      <c r="D243" s="131" t="s">
        <v>165</v>
      </c>
      <c r="E243" s="132" t="s">
        <v>2974</v>
      </c>
      <c r="F243" s="133" t="s">
        <v>2975</v>
      </c>
      <c r="G243" s="134" t="s">
        <v>254</v>
      </c>
      <c r="H243" s="135">
        <v>14</v>
      </c>
      <c r="I243" s="136"/>
      <c r="J243" s="137">
        <f>ROUND(I243*H243,2)</f>
        <v>0</v>
      </c>
      <c r="K243" s="133" t="s">
        <v>192</v>
      </c>
      <c r="L243" s="32"/>
      <c r="M243" s="138" t="s">
        <v>19</v>
      </c>
      <c r="N243" s="139" t="s">
        <v>43</v>
      </c>
      <c r="P243" s="140">
        <f>O243*H243</f>
        <v>0</v>
      </c>
      <c r="Q243" s="140">
        <v>0</v>
      </c>
      <c r="R243" s="140">
        <f>Q243*H243</f>
        <v>0</v>
      </c>
      <c r="S243" s="140">
        <v>0</v>
      </c>
      <c r="T243" s="141">
        <f>S243*H243</f>
        <v>0</v>
      </c>
      <c r="AR243" s="142" t="s">
        <v>170</v>
      </c>
      <c r="AT243" s="142" t="s">
        <v>165</v>
      </c>
      <c r="AU243" s="142" t="s">
        <v>79</v>
      </c>
      <c r="AY243" s="17" t="s">
        <v>163</v>
      </c>
      <c r="BE243" s="143">
        <f>IF(N243="základní",J243,0)</f>
        <v>0</v>
      </c>
      <c r="BF243" s="143">
        <f>IF(N243="snížená",J243,0)</f>
        <v>0</v>
      </c>
      <c r="BG243" s="143">
        <f>IF(N243="zákl. přenesená",J243,0)</f>
        <v>0</v>
      </c>
      <c r="BH243" s="143">
        <f>IF(N243="sníž. přenesená",J243,0)</f>
        <v>0</v>
      </c>
      <c r="BI243" s="143">
        <f>IF(N243="nulová",J243,0)</f>
        <v>0</v>
      </c>
      <c r="BJ243" s="17" t="s">
        <v>79</v>
      </c>
      <c r="BK243" s="143">
        <f>ROUND(I243*H243,2)</f>
        <v>0</v>
      </c>
      <c r="BL243" s="17" t="s">
        <v>170</v>
      </c>
      <c r="BM243" s="142" t="s">
        <v>1293</v>
      </c>
    </row>
    <row r="244" spans="2:65" s="1" customFormat="1" ht="29.25">
      <c r="B244" s="32"/>
      <c r="D244" s="148" t="s">
        <v>276</v>
      </c>
      <c r="F244" s="149" t="s">
        <v>2967</v>
      </c>
      <c r="I244" s="146"/>
      <c r="L244" s="32"/>
      <c r="M244" s="147"/>
      <c r="T244" s="53"/>
      <c r="AT244" s="17" t="s">
        <v>276</v>
      </c>
      <c r="AU244" s="17" t="s">
        <v>79</v>
      </c>
    </row>
    <row r="245" spans="2:65" s="1" customFormat="1" ht="21.75" customHeight="1">
      <c r="B245" s="32"/>
      <c r="C245" s="131" t="s">
        <v>749</v>
      </c>
      <c r="D245" s="131" t="s">
        <v>165</v>
      </c>
      <c r="E245" s="132" t="s">
        <v>2976</v>
      </c>
      <c r="F245" s="133" t="s">
        <v>2977</v>
      </c>
      <c r="G245" s="134" t="s">
        <v>2382</v>
      </c>
      <c r="H245" s="135">
        <v>126</v>
      </c>
      <c r="I245" s="136"/>
      <c r="J245" s="137">
        <f>ROUND(I245*H245,2)</f>
        <v>0</v>
      </c>
      <c r="K245" s="133" t="s">
        <v>192</v>
      </c>
      <c r="L245" s="32"/>
      <c r="M245" s="138" t="s">
        <v>19</v>
      </c>
      <c r="N245" s="139" t="s">
        <v>43</v>
      </c>
      <c r="P245" s="140">
        <f>O245*H245</f>
        <v>0</v>
      </c>
      <c r="Q245" s="140">
        <v>0</v>
      </c>
      <c r="R245" s="140">
        <f>Q245*H245</f>
        <v>0</v>
      </c>
      <c r="S245" s="140">
        <v>0</v>
      </c>
      <c r="T245" s="141">
        <f>S245*H245</f>
        <v>0</v>
      </c>
      <c r="AR245" s="142" t="s">
        <v>170</v>
      </c>
      <c r="AT245" s="142" t="s">
        <v>165</v>
      </c>
      <c r="AU245" s="142" t="s">
        <v>79</v>
      </c>
      <c r="AY245" s="17" t="s">
        <v>163</v>
      </c>
      <c r="BE245" s="143">
        <f>IF(N245="základní",J245,0)</f>
        <v>0</v>
      </c>
      <c r="BF245" s="143">
        <f>IF(N245="snížená",J245,0)</f>
        <v>0</v>
      </c>
      <c r="BG245" s="143">
        <f>IF(N245="zákl. přenesená",J245,0)</f>
        <v>0</v>
      </c>
      <c r="BH245" s="143">
        <f>IF(N245="sníž. přenesená",J245,0)</f>
        <v>0</v>
      </c>
      <c r="BI245" s="143">
        <f>IF(N245="nulová",J245,0)</f>
        <v>0</v>
      </c>
      <c r="BJ245" s="17" t="s">
        <v>79</v>
      </c>
      <c r="BK245" s="143">
        <f>ROUND(I245*H245,2)</f>
        <v>0</v>
      </c>
      <c r="BL245" s="17" t="s">
        <v>170</v>
      </c>
      <c r="BM245" s="142" t="s">
        <v>1303</v>
      </c>
    </row>
    <row r="246" spans="2:65" s="1" customFormat="1" ht="16.5" customHeight="1">
      <c r="B246" s="32"/>
      <c r="C246" s="131" t="s">
        <v>754</v>
      </c>
      <c r="D246" s="131" t="s">
        <v>165</v>
      </c>
      <c r="E246" s="132" t="s">
        <v>2978</v>
      </c>
      <c r="F246" s="133" t="s">
        <v>2979</v>
      </c>
      <c r="G246" s="134" t="s">
        <v>2382</v>
      </c>
      <c r="H246" s="135">
        <v>118</v>
      </c>
      <c r="I246" s="136"/>
      <c r="J246" s="137">
        <f>ROUND(I246*H246,2)</f>
        <v>0</v>
      </c>
      <c r="K246" s="133" t="s">
        <v>192</v>
      </c>
      <c r="L246" s="32"/>
      <c r="M246" s="138" t="s">
        <v>19</v>
      </c>
      <c r="N246" s="139" t="s">
        <v>43</v>
      </c>
      <c r="P246" s="140">
        <f>O246*H246</f>
        <v>0</v>
      </c>
      <c r="Q246" s="140">
        <v>0</v>
      </c>
      <c r="R246" s="140">
        <f>Q246*H246</f>
        <v>0</v>
      </c>
      <c r="S246" s="140">
        <v>0</v>
      </c>
      <c r="T246" s="141">
        <f>S246*H246</f>
        <v>0</v>
      </c>
      <c r="AR246" s="142" t="s">
        <v>170</v>
      </c>
      <c r="AT246" s="142" t="s">
        <v>165</v>
      </c>
      <c r="AU246" s="142" t="s">
        <v>79</v>
      </c>
      <c r="AY246" s="17" t="s">
        <v>163</v>
      </c>
      <c r="BE246" s="143">
        <f>IF(N246="základní",J246,0)</f>
        <v>0</v>
      </c>
      <c r="BF246" s="143">
        <f>IF(N246="snížená",J246,0)</f>
        <v>0</v>
      </c>
      <c r="BG246" s="143">
        <f>IF(N246="zákl. přenesená",J246,0)</f>
        <v>0</v>
      </c>
      <c r="BH246" s="143">
        <f>IF(N246="sníž. přenesená",J246,0)</f>
        <v>0</v>
      </c>
      <c r="BI246" s="143">
        <f>IF(N246="nulová",J246,0)</f>
        <v>0</v>
      </c>
      <c r="BJ246" s="17" t="s">
        <v>79</v>
      </c>
      <c r="BK246" s="143">
        <f>ROUND(I246*H246,2)</f>
        <v>0</v>
      </c>
      <c r="BL246" s="17" t="s">
        <v>170</v>
      </c>
      <c r="BM246" s="142" t="s">
        <v>1314</v>
      </c>
    </row>
    <row r="247" spans="2:65" s="1" customFormat="1" ht="16.5" customHeight="1">
      <c r="B247" s="32"/>
      <c r="C247" s="131" t="s">
        <v>759</v>
      </c>
      <c r="D247" s="131" t="s">
        <v>165</v>
      </c>
      <c r="E247" s="132" t="s">
        <v>2980</v>
      </c>
      <c r="F247" s="133" t="s">
        <v>2981</v>
      </c>
      <c r="G247" s="134" t="s">
        <v>2382</v>
      </c>
      <c r="H247" s="135">
        <v>8</v>
      </c>
      <c r="I247" s="136"/>
      <c r="J247" s="137">
        <f>ROUND(I247*H247,2)</f>
        <v>0</v>
      </c>
      <c r="K247" s="133" t="s">
        <v>192</v>
      </c>
      <c r="L247" s="32"/>
      <c r="M247" s="138" t="s">
        <v>19</v>
      </c>
      <c r="N247" s="139" t="s">
        <v>43</v>
      </c>
      <c r="P247" s="140">
        <f>O247*H247</f>
        <v>0</v>
      </c>
      <c r="Q247" s="140">
        <v>0</v>
      </c>
      <c r="R247" s="140">
        <f>Q247*H247</f>
        <v>0</v>
      </c>
      <c r="S247" s="140">
        <v>0</v>
      </c>
      <c r="T247" s="141">
        <f>S247*H247</f>
        <v>0</v>
      </c>
      <c r="AR247" s="142" t="s">
        <v>170</v>
      </c>
      <c r="AT247" s="142" t="s">
        <v>165</v>
      </c>
      <c r="AU247" s="142" t="s">
        <v>79</v>
      </c>
      <c r="AY247" s="17" t="s">
        <v>163</v>
      </c>
      <c r="BE247" s="143">
        <f>IF(N247="základní",J247,0)</f>
        <v>0</v>
      </c>
      <c r="BF247" s="143">
        <f>IF(N247="snížená",J247,0)</f>
        <v>0</v>
      </c>
      <c r="BG247" s="143">
        <f>IF(N247="zákl. přenesená",J247,0)</f>
        <v>0</v>
      </c>
      <c r="BH247" s="143">
        <f>IF(N247="sníž. přenesená",J247,0)</f>
        <v>0</v>
      </c>
      <c r="BI247" s="143">
        <f>IF(N247="nulová",J247,0)</f>
        <v>0</v>
      </c>
      <c r="BJ247" s="17" t="s">
        <v>79</v>
      </c>
      <c r="BK247" s="143">
        <f>ROUND(I247*H247,2)</f>
        <v>0</v>
      </c>
      <c r="BL247" s="17" t="s">
        <v>170</v>
      </c>
      <c r="BM247" s="142" t="s">
        <v>1329</v>
      </c>
    </row>
    <row r="248" spans="2:65" s="1" customFormat="1" ht="16.5" customHeight="1">
      <c r="B248" s="32"/>
      <c r="C248" s="131" t="s">
        <v>767</v>
      </c>
      <c r="D248" s="131" t="s">
        <v>165</v>
      </c>
      <c r="E248" s="132" t="s">
        <v>2982</v>
      </c>
      <c r="F248" s="133" t="s">
        <v>2983</v>
      </c>
      <c r="G248" s="134" t="s">
        <v>2382</v>
      </c>
      <c r="H248" s="135">
        <v>2</v>
      </c>
      <c r="I248" s="136"/>
      <c r="J248" s="137">
        <f>ROUND(I248*H248,2)</f>
        <v>0</v>
      </c>
      <c r="K248" s="133" t="s">
        <v>192</v>
      </c>
      <c r="L248" s="32"/>
      <c r="M248" s="138" t="s">
        <v>19</v>
      </c>
      <c r="N248" s="139" t="s">
        <v>43</v>
      </c>
      <c r="P248" s="140">
        <f>O248*H248</f>
        <v>0</v>
      </c>
      <c r="Q248" s="140">
        <v>0</v>
      </c>
      <c r="R248" s="140">
        <f>Q248*H248</f>
        <v>0</v>
      </c>
      <c r="S248" s="140">
        <v>0</v>
      </c>
      <c r="T248" s="141">
        <f>S248*H248</f>
        <v>0</v>
      </c>
      <c r="AR248" s="142" t="s">
        <v>170</v>
      </c>
      <c r="AT248" s="142" t="s">
        <v>165</v>
      </c>
      <c r="AU248" s="142" t="s">
        <v>79</v>
      </c>
      <c r="AY248" s="17" t="s">
        <v>163</v>
      </c>
      <c r="BE248" s="143">
        <f>IF(N248="základní",J248,0)</f>
        <v>0</v>
      </c>
      <c r="BF248" s="143">
        <f>IF(N248="snížená",J248,0)</f>
        <v>0</v>
      </c>
      <c r="BG248" s="143">
        <f>IF(N248="zákl. přenesená",J248,0)</f>
        <v>0</v>
      </c>
      <c r="BH248" s="143">
        <f>IF(N248="sníž. přenesená",J248,0)</f>
        <v>0</v>
      </c>
      <c r="BI248" s="143">
        <f>IF(N248="nulová",J248,0)</f>
        <v>0</v>
      </c>
      <c r="BJ248" s="17" t="s">
        <v>79</v>
      </c>
      <c r="BK248" s="143">
        <f>ROUND(I248*H248,2)</f>
        <v>0</v>
      </c>
      <c r="BL248" s="17" t="s">
        <v>170</v>
      </c>
      <c r="BM248" s="142" t="s">
        <v>1339</v>
      </c>
    </row>
    <row r="249" spans="2:65" s="1" customFormat="1" ht="29.25">
      <c r="B249" s="32"/>
      <c r="D249" s="148" t="s">
        <v>276</v>
      </c>
      <c r="F249" s="149" t="s">
        <v>2984</v>
      </c>
      <c r="I249" s="146"/>
      <c r="L249" s="32"/>
      <c r="M249" s="147"/>
      <c r="T249" s="53"/>
      <c r="AT249" s="17" t="s">
        <v>276</v>
      </c>
      <c r="AU249" s="17" t="s">
        <v>79</v>
      </c>
    </row>
    <row r="250" spans="2:65" s="1" customFormat="1" ht="16.5" customHeight="1">
      <c r="B250" s="32"/>
      <c r="C250" s="131" t="s">
        <v>775</v>
      </c>
      <c r="D250" s="131" t="s">
        <v>165</v>
      </c>
      <c r="E250" s="132" t="s">
        <v>2985</v>
      </c>
      <c r="F250" s="133" t="s">
        <v>2986</v>
      </c>
      <c r="G250" s="134" t="s">
        <v>2382</v>
      </c>
      <c r="H250" s="135">
        <v>3</v>
      </c>
      <c r="I250" s="136"/>
      <c r="J250" s="137">
        <f>ROUND(I250*H250,2)</f>
        <v>0</v>
      </c>
      <c r="K250" s="133" t="s">
        <v>192</v>
      </c>
      <c r="L250" s="32"/>
      <c r="M250" s="138" t="s">
        <v>19</v>
      </c>
      <c r="N250" s="139" t="s">
        <v>43</v>
      </c>
      <c r="P250" s="140">
        <f>O250*H250</f>
        <v>0</v>
      </c>
      <c r="Q250" s="140">
        <v>0</v>
      </c>
      <c r="R250" s="140">
        <f>Q250*H250</f>
        <v>0</v>
      </c>
      <c r="S250" s="140">
        <v>0</v>
      </c>
      <c r="T250" s="141">
        <f>S250*H250</f>
        <v>0</v>
      </c>
      <c r="AR250" s="142" t="s">
        <v>170</v>
      </c>
      <c r="AT250" s="142" t="s">
        <v>165</v>
      </c>
      <c r="AU250" s="142" t="s">
        <v>79</v>
      </c>
      <c r="AY250" s="17" t="s">
        <v>163</v>
      </c>
      <c r="BE250" s="143">
        <f>IF(N250="základní",J250,0)</f>
        <v>0</v>
      </c>
      <c r="BF250" s="143">
        <f>IF(N250="snížená",J250,0)</f>
        <v>0</v>
      </c>
      <c r="BG250" s="143">
        <f>IF(N250="zákl. přenesená",J250,0)</f>
        <v>0</v>
      </c>
      <c r="BH250" s="143">
        <f>IF(N250="sníž. přenesená",J250,0)</f>
        <v>0</v>
      </c>
      <c r="BI250" s="143">
        <f>IF(N250="nulová",J250,0)</f>
        <v>0</v>
      </c>
      <c r="BJ250" s="17" t="s">
        <v>79</v>
      </c>
      <c r="BK250" s="143">
        <f>ROUND(I250*H250,2)</f>
        <v>0</v>
      </c>
      <c r="BL250" s="17" t="s">
        <v>170</v>
      </c>
      <c r="BM250" s="142" t="s">
        <v>1349</v>
      </c>
    </row>
    <row r="251" spans="2:65" s="1" customFormat="1" ht="29.25">
      <c r="B251" s="32"/>
      <c r="D251" s="148" t="s">
        <v>276</v>
      </c>
      <c r="F251" s="149" t="s">
        <v>2987</v>
      </c>
      <c r="I251" s="146"/>
      <c r="L251" s="32"/>
      <c r="M251" s="147"/>
      <c r="T251" s="53"/>
      <c r="AT251" s="17" t="s">
        <v>276</v>
      </c>
      <c r="AU251" s="17" t="s">
        <v>79</v>
      </c>
    </row>
    <row r="252" spans="2:65" s="1" customFormat="1" ht="16.5" customHeight="1">
      <c r="B252" s="32"/>
      <c r="C252" s="131" t="s">
        <v>780</v>
      </c>
      <c r="D252" s="131" t="s">
        <v>165</v>
      </c>
      <c r="E252" s="132" t="s">
        <v>2988</v>
      </c>
      <c r="F252" s="133" t="s">
        <v>2989</v>
      </c>
      <c r="G252" s="134" t="s">
        <v>2382</v>
      </c>
      <c r="H252" s="135">
        <v>1</v>
      </c>
      <c r="I252" s="136"/>
      <c r="J252" s="137">
        <f>ROUND(I252*H252,2)</f>
        <v>0</v>
      </c>
      <c r="K252" s="133" t="s">
        <v>192</v>
      </c>
      <c r="L252" s="32"/>
      <c r="M252" s="138" t="s">
        <v>19</v>
      </c>
      <c r="N252" s="139" t="s">
        <v>43</v>
      </c>
      <c r="P252" s="140">
        <f>O252*H252</f>
        <v>0</v>
      </c>
      <c r="Q252" s="140">
        <v>0</v>
      </c>
      <c r="R252" s="140">
        <f>Q252*H252</f>
        <v>0</v>
      </c>
      <c r="S252" s="140">
        <v>0</v>
      </c>
      <c r="T252" s="141">
        <f>S252*H252</f>
        <v>0</v>
      </c>
      <c r="AR252" s="142" t="s">
        <v>170</v>
      </c>
      <c r="AT252" s="142" t="s">
        <v>165</v>
      </c>
      <c r="AU252" s="142" t="s">
        <v>79</v>
      </c>
      <c r="AY252" s="17" t="s">
        <v>163</v>
      </c>
      <c r="BE252" s="143">
        <f>IF(N252="základní",J252,0)</f>
        <v>0</v>
      </c>
      <c r="BF252" s="143">
        <f>IF(N252="snížená",J252,0)</f>
        <v>0</v>
      </c>
      <c r="BG252" s="143">
        <f>IF(N252="zákl. přenesená",J252,0)</f>
        <v>0</v>
      </c>
      <c r="BH252" s="143">
        <f>IF(N252="sníž. přenesená",J252,0)</f>
        <v>0</v>
      </c>
      <c r="BI252" s="143">
        <f>IF(N252="nulová",J252,0)</f>
        <v>0</v>
      </c>
      <c r="BJ252" s="17" t="s">
        <v>79</v>
      </c>
      <c r="BK252" s="143">
        <f>ROUND(I252*H252,2)</f>
        <v>0</v>
      </c>
      <c r="BL252" s="17" t="s">
        <v>170</v>
      </c>
      <c r="BM252" s="142" t="s">
        <v>1357</v>
      </c>
    </row>
    <row r="253" spans="2:65" s="1" customFormat="1" ht="29.25">
      <c r="B253" s="32"/>
      <c r="D253" s="148" t="s">
        <v>276</v>
      </c>
      <c r="F253" s="149" t="s">
        <v>2990</v>
      </c>
      <c r="I253" s="146"/>
      <c r="L253" s="32"/>
      <c r="M253" s="147"/>
      <c r="T253" s="53"/>
      <c r="AT253" s="17" t="s">
        <v>276</v>
      </c>
      <c r="AU253" s="17" t="s">
        <v>79</v>
      </c>
    </row>
    <row r="254" spans="2:65" s="1" customFormat="1" ht="16.5" customHeight="1">
      <c r="B254" s="32"/>
      <c r="C254" s="131" t="s">
        <v>787</v>
      </c>
      <c r="D254" s="131" t="s">
        <v>165</v>
      </c>
      <c r="E254" s="132" t="s">
        <v>2991</v>
      </c>
      <c r="F254" s="133" t="s">
        <v>2992</v>
      </c>
      <c r="G254" s="134" t="s">
        <v>2382</v>
      </c>
      <c r="H254" s="135">
        <v>54</v>
      </c>
      <c r="I254" s="136"/>
      <c r="J254" s="137">
        <f>ROUND(I254*H254,2)</f>
        <v>0</v>
      </c>
      <c r="K254" s="133" t="s">
        <v>192</v>
      </c>
      <c r="L254" s="32"/>
      <c r="M254" s="138" t="s">
        <v>19</v>
      </c>
      <c r="N254" s="139" t="s">
        <v>43</v>
      </c>
      <c r="P254" s="140">
        <f>O254*H254</f>
        <v>0</v>
      </c>
      <c r="Q254" s="140">
        <v>0</v>
      </c>
      <c r="R254" s="140">
        <f>Q254*H254</f>
        <v>0</v>
      </c>
      <c r="S254" s="140">
        <v>0</v>
      </c>
      <c r="T254" s="141">
        <f>S254*H254</f>
        <v>0</v>
      </c>
      <c r="AR254" s="142" t="s">
        <v>170</v>
      </c>
      <c r="AT254" s="142" t="s">
        <v>165</v>
      </c>
      <c r="AU254" s="142" t="s">
        <v>79</v>
      </c>
      <c r="AY254" s="17" t="s">
        <v>163</v>
      </c>
      <c r="BE254" s="143">
        <f>IF(N254="základní",J254,0)</f>
        <v>0</v>
      </c>
      <c r="BF254" s="143">
        <f>IF(N254="snížená",J254,0)</f>
        <v>0</v>
      </c>
      <c r="BG254" s="143">
        <f>IF(N254="zákl. přenesená",J254,0)</f>
        <v>0</v>
      </c>
      <c r="BH254" s="143">
        <f>IF(N254="sníž. přenesená",J254,0)</f>
        <v>0</v>
      </c>
      <c r="BI254" s="143">
        <f>IF(N254="nulová",J254,0)</f>
        <v>0</v>
      </c>
      <c r="BJ254" s="17" t="s">
        <v>79</v>
      </c>
      <c r="BK254" s="143">
        <f>ROUND(I254*H254,2)</f>
        <v>0</v>
      </c>
      <c r="BL254" s="17" t="s">
        <v>170</v>
      </c>
      <c r="BM254" s="142" t="s">
        <v>1367</v>
      </c>
    </row>
    <row r="255" spans="2:65" s="1" customFormat="1" ht="29.25">
      <c r="B255" s="32"/>
      <c r="D255" s="148" t="s">
        <v>276</v>
      </c>
      <c r="F255" s="149" t="s">
        <v>2990</v>
      </c>
      <c r="I255" s="146"/>
      <c r="L255" s="32"/>
      <c r="M255" s="147"/>
      <c r="T255" s="53"/>
      <c r="AT255" s="17" t="s">
        <v>276</v>
      </c>
      <c r="AU255" s="17" t="s">
        <v>79</v>
      </c>
    </row>
    <row r="256" spans="2:65" s="1" customFormat="1" ht="16.5" customHeight="1">
      <c r="B256" s="32"/>
      <c r="C256" s="131" t="s">
        <v>792</v>
      </c>
      <c r="D256" s="131" t="s">
        <v>165</v>
      </c>
      <c r="E256" s="132" t="s">
        <v>2993</v>
      </c>
      <c r="F256" s="133" t="s">
        <v>2994</v>
      </c>
      <c r="G256" s="134" t="s">
        <v>2382</v>
      </c>
      <c r="H256" s="135">
        <v>12</v>
      </c>
      <c r="I256" s="136"/>
      <c r="J256" s="137">
        <f>ROUND(I256*H256,2)</f>
        <v>0</v>
      </c>
      <c r="K256" s="133" t="s">
        <v>192</v>
      </c>
      <c r="L256" s="32"/>
      <c r="M256" s="138" t="s">
        <v>19</v>
      </c>
      <c r="N256" s="139" t="s">
        <v>43</v>
      </c>
      <c r="P256" s="140">
        <f>O256*H256</f>
        <v>0</v>
      </c>
      <c r="Q256" s="140">
        <v>0</v>
      </c>
      <c r="R256" s="140">
        <f>Q256*H256</f>
        <v>0</v>
      </c>
      <c r="S256" s="140">
        <v>0</v>
      </c>
      <c r="T256" s="141">
        <f>S256*H256</f>
        <v>0</v>
      </c>
      <c r="AR256" s="142" t="s">
        <v>170</v>
      </c>
      <c r="AT256" s="142" t="s">
        <v>165</v>
      </c>
      <c r="AU256" s="142" t="s">
        <v>79</v>
      </c>
      <c r="AY256" s="17" t="s">
        <v>163</v>
      </c>
      <c r="BE256" s="143">
        <f>IF(N256="základní",J256,0)</f>
        <v>0</v>
      </c>
      <c r="BF256" s="143">
        <f>IF(N256="snížená",J256,0)</f>
        <v>0</v>
      </c>
      <c r="BG256" s="143">
        <f>IF(N256="zákl. přenesená",J256,0)</f>
        <v>0</v>
      </c>
      <c r="BH256" s="143">
        <f>IF(N256="sníž. přenesená",J256,0)</f>
        <v>0</v>
      </c>
      <c r="BI256" s="143">
        <f>IF(N256="nulová",J256,0)</f>
        <v>0</v>
      </c>
      <c r="BJ256" s="17" t="s">
        <v>79</v>
      </c>
      <c r="BK256" s="143">
        <f>ROUND(I256*H256,2)</f>
        <v>0</v>
      </c>
      <c r="BL256" s="17" t="s">
        <v>170</v>
      </c>
      <c r="BM256" s="142" t="s">
        <v>1377</v>
      </c>
    </row>
    <row r="257" spans="2:65" s="1" customFormat="1" ht="29.25">
      <c r="B257" s="32"/>
      <c r="D257" s="148" t="s">
        <v>276</v>
      </c>
      <c r="F257" s="149" t="s">
        <v>2990</v>
      </c>
      <c r="I257" s="146"/>
      <c r="L257" s="32"/>
      <c r="M257" s="147"/>
      <c r="T257" s="53"/>
      <c r="AT257" s="17" t="s">
        <v>276</v>
      </c>
      <c r="AU257" s="17" t="s">
        <v>79</v>
      </c>
    </row>
    <row r="258" spans="2:65" s="1" customFormat="1" ht="16.5" customHeight="1">
      <c r="B258" s="32"/>
      <c r="C258" s="131" t="s">
        <v>797</v>
      </c>
      <c r="D258" s="131" t="s">
        <v>165</v>
      </c>
      <c r="E258" s="132" t="s">
        <v>2995</v>
      </c>
      <c r="F258" s="133" t="s">
        <v>2996</v>
      </c>
      <c r="G258" s="134" t="s">
        <v>2382</v>
      </c>
      <c r="H258" s="135">
        <v>6</v>
      </c>
      <c r="I258" s="136"/>
      <c r="J258" s="137">
        <f>ROUND(I258*H258,2)</f>
        <v>0</v>
      </c>
      <c r="K258" s="133" t="s">
        <v>192</v>
      </c>
      <c r="L258" s="32"/>
      <c r="M258" s="138" t="s">
        <v>19</v>
      </c>
      <c r="N258" s="139" t="s">
        <v>43</v>
      </c>
      <c r="P258" s="140">
        <f>O258*H258</f>
        <v>0</v>
      </c>
      <c r="Q258" s="140">
        <v>0</v>
      </c>
      <c r="R258" s="140">
        <f>Q258*H258</f>
        <v>0</v>
      </c>
      <c r="S258" s="140">
        <v>0</v>
      </c>
      <c r="T258" s="141">
        <f>S258*H258</f>
        <v>0</v>
      </c>
      <c r="AR258" s="142" t="s">
        <v>170</v>
      </c>
      <c r="AT258" s="142" t="s">
        <v>165</v>
      </c>
      <c r="AU258" s="142" t="s">
        <v>79</v>
      </c>
      <c r="AY258" s="17" t="s">
        <v>163</v>
      </c>
      <c r="BE258" s="143">
        <f>IF(N258="základní",J258,0)</f>
        <v>0</v>
      </c>
      <c r="BF258" s="143">
        <f>IF(N258="snížená",J258,0)</f>
        <v>0</v>
      </c>
      <c r="BG258" s="143">
        <f>IF(N258="zákl. přenesená",J258,0)</f>
        <v>0</v>
      </c>
      <c r="BH258" s="143">
        <f>IF(N258="sníž. přenesená",J258,0)</f>
        <v>0</v>
      </c>
      <c r="BI258" s="143">
        <f>IF(N258="nulová",J258,0)</f>
        <v>0</v>
      </c>
      <c r="BJ258" s="17" t="s">
        <v>79</v>
      </c>
      <c r="BK258" s="143">
        <f>ROUND(I258*H258,2)</f>
        <v>0</v>
      </c>
      <c r="BL258" s="17" t="s">
        <v>170</v>
      </c>
      <c r="BM258" s="142" t="s">
        <v>1385</v>
      </c>
    </row>
    <row r="259" spans="2:65" s="1" customFormat="1" ht="29.25">
      <c r="B259" s="32"/>
      <c r="D259" s="148" t="s">
        <v>276</v>
      </c>
      <c r="F259" s="149" t="s">
        <v>2990</v>
      </c>
      <c r="I259" s="146"/>
      <c r="L259" s="32"/>
      <c r="M259" s="147"/>
      <c r="T259" s="53"/>
      <c r="AT259" s="17" t="s">
        <v>276</v>
      </c>
      <c r="AU259" s="17" t="s">
        <v>79</v>
      </c>
    </row>
    <row r="260" spans="2:65" s="1" customFormat="1" ht="16.5" customHeight="1">
      <c r="B260" s="32"/>
      <c r="C260" s="131" t="s">
        <v>804</v>
      </c>
      <c r="D260" s="131" t="s">
        <v>165</v>
      </c>
      <c r="E260" s="132" t="s">
        <v>2997</v>
      </c>
      <c r="F260" s="133" t="s">
        <v>2998</v>
      </c>
      <c r="G260" s="134" t="s">
        <v>2382</v>
      </c>
      <c r="H260" s="135">
        <v>2</v>
      </c>
      <c r="I260" s="136"/>
      <c r="J260" s="137">
        <f>ROUND(I260*H260,2)</f>
        <v>0</v>
      </c>
      <c r="K260" s="133" t="s">
        <v>192</v>
      </c>
      <c r="L260" s="32"/>
      <c r="M260" s="138" t="s">
        <v>19</v>
      </c>
      <c r="N260" s="139" t="s">
        <v>43</v>
      </c>
      <c r="P260" s="140">
        <f>O260*H260</f>
        <v>0</v>
      </c>
      <c r="Q260" s="140">
        <v>0</v>
      </c>
      <c r="R260" s="140">
        <f>Q260*H260</f>
        <v>0</v>
      </c>
      <c r="S260" s="140">
        <v>0</v>
      </c>
      <c r="T260" s="141">
        <f>S260*H260</f>
        <v>0</v>
      </c>
      <c r="AR260" s="142" t="s">
        <v>170</v>
      </c>
      <c r="AT260" s="142" t="s">
        <v>165</v>
      </c>
      <c r="AU260" s="142" t="s">
        <v>79</v>
      </c>
      <c r="AY260" s="17" t="s">
        <v>163</v>
      </c>
      <c r="BE260" s="143">
        <f>IF(N260="základní",J260,0)</f>
        <v>0</v>
      </c>
      <c r="BF260" s="143">
        <f>IF(N260="snížená",J260,0)</f>
        <v>0</v>
      </c>
      <c r="BG260" s="143">
        <f>IF(N260="zákl. přenesená",J260,0)</f>
        <v>0</v>
      </c>
      <c r="BH260" s="143">
        <f>IF(N260="sníž. přenesená",J260,0)</f>
        <v>0</v>
      </c>
      <c r="BI260" s="143">
        <f>IF(N260="nulová",J260,0)</f>
        <v>0</v>
      </c>
      <c r="BJ260" s="17" t="s">
        <v>79</v>
      </c>
      <c r="BK260" s="143">
        <f>ROUND(I260*H260,2)</f>
        <v>0</v>
      </c>
      <c r="BL260" s="17" t="s">
        <v>170</v>
      </c>
      <c r="BM260" s="142" t="s">
        <v>1393</v>
      </c>
    </row>
    <row r="261" spans="2:65" s="1" customFormat="1" ht="29.25">
      <c r="B261" s="32"/>
      <c r="D261" s="148" t="s">
        <v>276</v>
      </c>
      <c r="F261" s="149" t="s">
        <v>2990</v>
      </c>
      <c r="I261" s="146"/>
      <c r="L261" s="32"/>
      <c r="M261" s="147"/>
      <c r="T261" s="53"/>
      <c r="AT261" s="17" t="s">
        <v>276</v>
      </c>
      <c r="AU261" s="17" t="s">
        <v>79</v>
      </c>
    </row>
    <row r="262" spans="2:65" s="1" customFormat="1" ht="16.5" customHeight="1">
      <c r="B262" s="32"/>
      <c r="C262" s="131" t="s">
        <v>811</v>
      </c>
      <c r="D262" s="131" t="s">
        <v>165</v>
      </c>
      <c r="E262" s="132" t="s">
        <v>2999</v>
      </c>
      <c r="F262" s="133" t="s">
        <v>3000</v>
      </c>
      <c r="G262" s="134" t="s">
        <v>2382</v>
      </c>
      <c r="H262" s="135">
        <v>5</v>
      </c>
      <c r="I262" s="136"/>
      <c r="J262" s="137">
        <f>ROUND(I262*H262,2)</f>
        <v>0</v>
      </c>
      <c r="K262" s="133" t="s">
        <v>192</v>
      </c>
      <c r="L262" s="32"/>
      <c r="M262" s="138" t="s">
        <v>19</v>
      </c>
      <c r="N262" s="139" t="s">
        <v>43</v>
      </c>
      <c r="P262" s="140">
        <f>O262*H262</f>
        <v>0</v>
      </c>
      <c r="Q262" s="140">
        <v>0</v>
      </c>
      <c r="R262" s="140">
        <f>Q262*H262</f>
        <v>0</v>
      </c>
      <c r="S262" s="140">
        <v>0</v>
      </c>
      <c r="T262" s="141">
        <f>S262*H262</f>
        <v>0</v>
      </c>
      <c r="AR262" s="142" t="s">
        <v>170</v>
      </c>
      <c r="AT262" s="142" t="s">
        <v>165</v>
      </c>
      <c r="AU262" s="142" t="s">
        <v>79</v>
      </c>
      <c r="AY262" s="17" t="s">
        <v>163</v>
      </c>
      <c r="BE262" s="143">
        <f>IF(N262="základní",J262,0)</f>
        <v>0</v>
      </c>
      <c r="BF262" s="143">
        <f>IF(N262="snížená",J262,0)</f>
        <v>0</v>
      </c>
      <c r="BG262" s="143">
        <f>IF(N262="zákl. přenesená",J262,0)</f>
        <v>0</v>
      </c>
      <c r="BH262" s="143">
        <f>IF(N262="sníž. přenesená",J262,0)</f>
        <v>0</v>
      </c>
      <c r="BI262" s="143">
        <f>IF(N262="nulová",J262,0)</f>
        <v>0</v>
      </c>
      <c r="BJ262" s="17" t="s">
        <v>79</v>
      </c>
      <c r="BK262" s="143">
        <f>ROUND(I262*H262,2)</f>
        <v>0</v>
      </c>
      <c r="BL262" s="17" t="s">
        <v>170</v>
      </c>
      <c r="BM262" s="142" t="s">
        <v>1401</v>
      </c>
    </row>
    <row r="263" spans="2:65" s="1" customFormat="1" ht="29.25">
      <c r="B263" s="32"/>
      <c r="D263" s="148" t="s">
        <v>276</v>
      </c>
      <c r="F263" s="149" t="s">
        <v>2990</v>
      </c>
      <c r="I263" s="146"/>
      <c r="L263" s="32"/>
      <c r="M263" s="147"/>
      <c r="T263" s="53"/>
      <c r="AT263" s="17" t="s">
        <v>276</v>
      </c>
      <c r="AU263" s="17" t="s">
        <v>79</v>
      </c>
    </row>
    <row r="264" spans="2:65" s="1" customFormat="1" ht="24.2" customHeight="1">
      <c r="B264" s="32"/>
      <c r="C264" s="131" t="s">
        <v>816</v>
      </c>
      <c r="D264" s="131" t="s">
        <v>165</v>
      </c>
      <c r="E264" s="132" t="s">
        <v>3001</v>
      </c>
      <c r="F264" s="133" t="s">
        <v>3002</v>
      </c>
      <c r="G264" s="134" t="s">
        <v>2382</v>
      </c>
      <c r="H264" s="135">
        <v>1</v>
      </c>
      <c r="I264" s="136"/>
      <c r="J264" s="137">
        <f>ROUND(I264*H264,2)</f>
        <v>0</v>
      </c>
      <c r="K264" s="133" t="s">
        <v>192</v>
      </c>
      <c r="L264" s="32"/>
      <c r="M264" s="138" t="s">
        <v>19</v>
      </c>
      <c r="N264" s="139" t="s">
        <v>43</v>
      </c>
      <c r="P264" s="140">
        <f>O264*H264</f>
        <v>0</v>
      </c>
      <c r="Q264" s="140">
        <v>0</v>
      </c>
      <c r="R264" s="140">
        <f>Q264*H264</f>
        <v>0</v>
      </c>
      <c r="S264" s="140">
        <v>0</v>
      </c>
      <c r="T264" s="141">
        <f>S264*H264</f>
        <v>0</v>
      </c>
      <c r="AR264" s="142" t="s">
        <v>170</v>
      </c>
      <c r="AT264" s="142" t="s">
        <v>165</v>
      </c>
      <c r="AU264" s="142" t="s">
        <v>79</v>
      </c>
      <c r="AY264" s="17" t="s">
        <v>163</v>
      </c>
      <c r="BE264" s="143">
        <f>IF(N264="základní",J264,0)</f>
        <v>0</v>
      </c>
      <c r="BF264" s="143">
        <f>IF(N264="snížená",J264,0)</f>
        <v>0</v>
      </c>
      <c r="BG264" s="143">
        <f>IF(N264="zákl. přenesená",J264,0)</f>
        <v>0</v>
      </c>
      <c r="BH264" s="143">
        <f>IF(N264="sníž. přenesená",J264,0)</f>
        <v>0</v>
      </c>
      <c r="BI264" s="143">
        <f>IF(N264="nulová",J264,0)</f>
        <v>0</v>
      </c>
      <c r="BJ264" s="17" t="s">
        <v>79</v>
      </c>
      <c r="BK264" s="143">
        <f>ROUND(I264*H264,2)</f>
        <v>0</v>
      </c>
      <c r="BL264" s="17" t="s">
        <v>170</v>
      </c>
      <c r="BM264" s="142" t="s">
        <v>1411</v>
      </c>
    </row>
    <row r="265" spans="2:65" s="1" customFormat="1" ht="29.25">
      <c r="B265" s="32"/>
      <c r="D265" s="148" t="s">
        <v>276</v>
      </c>
      <c r="F265" s="149" t="s">
        <v>3003</v>
      </c>
      <c r="I265" s="146"/>
      <c r="L265" s="32"/>
      <c r="M265" s="147"/>
      <c r="T265" s="53"/>
      <c r="AT265" s="17" t="s">
        <v>276</v>
      </c>
      <c r="AU265" s="17" t="s">
        <v>79</v>
      </c>
    </row>
    <row r="266" spans="2:65" s="1" customFormat="1" ht="16.5" customHeight="1">
      <c r="B266" s="32"/>
      <c r="C266" s="131" t="s">
        <v>826</v>
      </c>
      <c r="D266" s="131" t="s">
        <v>165</v>
      </c>
      <c r="E266" s="132" t="s">
        <v>3004</v>
      </c>
      <c r="F266" s="133" t="s">
        <v>3005</v>
      </c>
      <c r="G266" s="134" t="s">
        <v>2382</v>
      </c>
      <c r="H266" s="135">
        <v>1</v>
      </c>
      <c r="I266" s="136"/>
      <c r="J266" s="137">
        <f>ROUND(I266*H266,2)</f>
        <v>0</v>
      </c>
      <c r="K266" s="133" t="s">
        <v>192</v>
      </c>
      <c r="L266" s="32"/>
      <c r="M266" s="138" t="s">
        <v>19</v>
      </c>
      <c r="N266" s="139" t="s">
        <v>43</v>
      </c>
      <c r="P266" s="140">
        <f>O266*H266</f>
        <v>0</v>
      </c>
      <c r="Q266" s="140">
        <v>0</v>
      </c>
      <c r="R266" s="140">
        <f>Q266*H266</f>
        <v>0</v>
      </c>
      <c r="S266" s="140">
        <v>0</v>
      </c>
      <c r="T266" s="141">
        <f>S266*H266</f>
        <v>0</v>
      </c>
      <c r="AR266" s="142" t="s">
        <v>170</v>
      </c>
      <c r="AT266" s="142" t="s">
        <v>165</v>
      </c>
      <c r="AU266" s="142" t="s">
        <v>79</v>
      </c>
      <c r="AY266" s="17" t="s">
        <v>163</v>
      </c>
      <c r="BE266" s="143">
        <f>IF(N266="základní",J266,0)</f>
        <v>0</v>
      </c>
      <c r="BF266" s="143">
        <f>IF(N266="snížená",J266,0)</f>
        <v>0</v>
      </c>
      <c r="BG266" s="143">
        <f>IF(N266="zákl. přenesená",J266,0)</f>
        <v>0</v>
      </c>
      <c r="BH266" s="143">
        <f>IF(N266="sníž. přenesená",J266,0)</f>
        <v>0</v>
      </c>
      <c r="BI266" s="143">
        <f>IF(N266="nulová",J266,0)</f>
        <v>0</v>
      </c>
      <c r="BJ266" s="17" t="s">
        <v>79</v>
      </c>
      <c r="BK266" s="143">
        <f>ROUND(I266*H266,2)</f>
        <v>0</v>
      </c>
      <c r="BL266" s="17" t="s">
        <v>170</v>
      </c>
      <c r="BM266" s="142" t="s">
        <v>1420</v>
      </c>
    </row>
    <row r="267" spans="2:65" s="1" customFormat="1" ht="29.25">
      <c r="B267" s="32"/>
      <c r="D267" s="148" t="s">
        <v>276</v>
      </c>
      <c r="F267" s="149" t="s">
        <v>2990</v>
      </c>
      <c r="I267" s="146"/>
      <c r="L267" s="32"/>
      <c r="M267" s="147"/>
      <c r="T267" s="53"/>
      <c r="AT267" s="17" t="s">
        <v>276</v>
      </c>
      <c r="AU267" s="17" t="s">
        <v>79</v>
      </c>
    </row>
    <row r="268" spans="2:65" s="1" customFormat="1" ht="16.5" customHeight="1">
      <c r="B268" s="32"/>
      <c r="C268" s="131" t="s">
        <v>832</v>
      </c>
      <c r="D268" s="131" t="s">
        <v>165</v>
      </c>
      <c r="E268" s="132" t="s">
        <v>3006</v>
      </c>
      <c r="F268" s="133" t="s">
        <v>3007</v>
      </c>
      <c r="G268" s="134" t="s">
        <v>2382</v>
      </c>
      <c r="H268" s="135">
        <v>2</v>
      </c>
      <c r="I268" s="136"/>
      <c r="J268" s="137">
        <f>ROUND(I268*H268,2)</f>
        <v>0</v>
      </c>
      <c r="K268" s="133" t="s">
        <v>192</v>
      </c>
      <c r="L268" s="32"/>
      <c r="M268" s="138" t="s">
        <v>19</v>
      </c>
      <c r="N268" s="139" t="s">
        <v>43</v>
      </c>
      <c r="P268" s="140">
        <f>O268*H268</f>
        <v>0</v>
      </c>
      <c r="Q268" s="140">
        <v>0</v>
      </c>
      <c r="R268" s="140">
        <f>Q268*H268</f>
        <v>0</v>
      </c>
      <c r="S268" s="140">
        <v>0</v>
      </c>
      <c r="T268" s="141">
        <f>S268*H268</f>
        <v>0</v>
      </c>
      <c r="AR268" s="142" t="s">
        <v>170</v>
      </c>
      <c r="AT268" s="142" t="s">
        <v>165</v>
      </c>
      <c r="AU268" s="142" t="s">
        <v>79</v>
      </c>
      <c r="AY268" s="17" t="s">
        <v>163</v>
      </c>
      <c r="BE268" s="143">
        <f>IF(N268="základní",J268,0)</f>
        <v>0</v>
      </c>
      <c r="BF268" s="143">
        <f>IF(N268="snížená",J268,0)</f>
        <v>0</v>
      </c>
      <c r="BG268" s="143">
        <f>IF(N268="zákl. přenesená",J268,0)</f>
        <v>0</v>
      </c>
      <c r="BH268" s="143">
        <f>IF(N268="sníž. přenesená",J268,0)</f>
        <v>0</v>
      </c>
      <c r="BI268" s="143">
        <f>IF(N268="nulová",J268,0)</f>
        <v>0</v>
      </c>
      <c r="BJ268" s="17" t="s">
        <v>79</v>
      </c>
      <c r="BK268" s="143">
        <f>ROUND(I268*H268,2)</f>
        <v>0</v>
      </c>
      <c r="BL268" s="17" t="s">
        <v>170</v>
      </c>
      <c r="BM268" s="142" t="s">
        <v>1430</v>
      </c>
    </row>
    <row r="269" spans="2:65" s="1" customFormat="1" ht="29.25">
      <c r="B269" s="32"/>
      <c r="D269" s="148" t="s">
        <v>276</v>
      </c>
      <c r="F269" s="149" t="s">
        <v>3008</v>
      </c>
      <c r="I269" s="146"/>
      <c r="L269" s="32"/>
      <c r="M269" s="147"/>
      <c r="T269" s="53"/>
      <c r="AT269" s="17" t="s">
        <v>276</v>
      </c>
      <c r="AU269" s="17" t="s">
        <v>79</v>
      </c>
    </row>
    <row r="270" spans="2:65" s="1" customFormat="1" ht="16.5" customHeight="1">
      <c r="B270" s="32"/>
      <c r="C270" s="131" t="s">
        <v>840</v>
      </c>
      <c r="D270" s="131" t="s">
        <v>165</v>
      </c>
      <c r="E270" s="132" t="s">
        <v>3009</v>
      </c>
      <c r="F270" s="133" t="s">
        <v>3010</v>
      </c>
      <c r="G270" s="134" t="s">
        <v>2382</v>
      </c>
      <c r="H270" s="135">
        <v>3</v>
      </c>
      <c r="I270" s="136"/>
      <c r="J270" s="137">
        <f>ROUND(I270*H270,2)</f>
        <v>0</v>
      </c>
      <c r="K270" s="133" t="s">
        <v>192</v>
      </c>
      <c r="L270" s="32"/>
      <c r="M270" s="138" t="s">
        <v>19</v>
      </c>
      <c r="N270" s="139" t="s">
        <v>43</v>
      </c>
      <c r="P270" s="140">
        <f>O270*H270</f>
        <v>0</v>
      </c>
      <c r="Q270" s="140">
        <v>0</v>
      </c>
      <c r="R270" s="140">
        <f>Q270*H270</f>
        <v>0</v>
      </c>
      <c r="S270" s="140">
        <v>0</v>
      </c>
      <c r="T270" s="141">
        <f>S270*H270</f>
        <v>0</v>
      </c>
      <c r="AR270" s="142" t="s">
        <v>170</v>
      </c>
      <c r="AT270" s="142" t="s">
        <v>165</v>
      </c>
      <c r="AU270" s="142" t="s">
        <v>79</v>
      </c>
      <c r="AY270" s="17" t="s">
        <v>163</v>
      </c>
      <c r="BE270" s="143">
        <f>IF(N270="základní",J270,0)</f>
        <v>0</v>
      </c>
      <c r="BF270" s="143">
        <f>IF(N270="snížená",J270,0)</f>
        <v>0</v>
      </c>
      <c r="BG270" s="143">
        <f>IF(N270="zákl. přenesená",J270,0)</f>
        <v>0</v>
      </c>
      <c r="BH270" s="143">
        <f>IF(N270="sníž. přenesená",J270,0)</f>
        <v>0</v>
      </c>
      <c r="BI270" s="143">
        <f>IF(N270="nulová",J270,0)</f>
        <v>0</v>
      </c>
      <c r="BJ270" s="17" t="s">
        <v>79</v>
      </c>
      <c r="BK270" s="143">
        <f>ROUND(I270*H270,2)</f>
        <v>0</v>
      </c>
      <c r="BL270" s="17" t="s">
        <v>170</v>
      </c>
      <c r="BM270" s="142" t="s">
        <v>1440</v>
      </c>
    </row>
    <row r="271" spans="2:65" s="1" customFormat="1" ht="29.25">
      <c r="B271" s="32"/>
      <c r="D271" s="148" t="s">
        <v>276</v>
      </c>
      <c r="F271" s="149" t="s">
        <v>3008</v>
      </c>
      <c r="I271" s="146"/>
      <c r="L271" s="32"/>
      <c r="M271" s="147"/>
      <c r="T271" s="53"/>
      <c r="AT271" s="17" t="s">
        <v>276</v>
      </c>
      <c r="AU271" s="17" t="s">
        <v>79</v>
      </c>
    </row>
    <row r="272" spans="2:65" s="1" customFormat="1" ht="16.5" customHeight="1">
      <c r="B272" s="32"/>
      <c r="C272" s="131" t="s">
        <v>845</v>
      </c>
      <c r="D272" s="131" t="s">
        <v>165</v>
      </c>
      <c r="E272" s="132" t="s">
        <v>3011</v>
      </c>
      <c r="F272" s="133" t="s">
        <v>3012</v>
      </c>
      <c r="G272" s="134" t="s">
        <v>2382</v>
      </c>
      <c r="H272" s="135">
        <v>1</v>
      </c>
      <c r="I272" s="136"/>
      <c r="J272" s="137">
        <f>ROUND(I272*H272,2)</f>
        <v>0</v>
      </c>
      <c r="K272" s="133" t="s">
        <v>192</v>
      </c>
      <c r="L272" s="32"/>
      <c r="M272" s="138" t="s">
        <v>19</v>
      </c>
      <c r="N272" s="139" t="s">
        <v>43</v>
      </c>
      <c r="P272" s="140">
        <f>O272*H272</f>
        <v>0</v>
      </c>
      <c r="Q272" s="140">
        <v>0</v>
      </c>
      <c r="R272" s="140">
        <f>Q272*H272</f>
        <v>0</v>
      </c>
      <c r="S272" s="140">
        <v>0</v>
      </c>
      <c r="T272" s="141">
        <f>S272*H272</f>
        <v>0</v>
      </c>
      <c r="AR272" s="142" t="s">
        <v>170</v>
      </c>
      <c r="AT272" s="142" t="s">
        <v>165</v>
      </c>
      <c r="AU272" s="142" t="s">
        <v>79</v>
      </c>
      <c r="AY272" s="17" t="s">
        <v>163</v>
      </c>
      <c r="BE272" s="143">
        <f>IF(N272="základní",J272,0)</f>
        <v>0</v>
      </c>
      <c r="BF272" s="143">
        <f>IF(N272="snížená",J272,0)</f>
        <v>0</v>
      </c>
      <c r="BG272" s="143">
        <f>IF(N272="zákl. přenesená",J272,0)</f>
        <v>0</v>
      </c>
      <c r="BH272" s="143">
        <f>IF(N272="sníž. přenesená",J272,0)</f>
        <v>0</v>
      </c>
      <c r="BI272" s="143">
        <f>IF(N272="nulová",J272,0)</f>
        <v>0</v>
      </c>
      <c r="BJ272" s="17" t="s">
        <v>79</v>
      </c>
      <c r="BK272" s="143">
        <f>ROUND(I272*H272,2)</f>
        <v>0</v>
      </c>
      <c r="BL272" s="17" t="s">
        <v>170</v>
      </c>
      <c r="BM272" s="142" t="s">
        <v>1448</v>
      </c>
    </row>
    <row r="273" spans="2:65" s="1" customFormat="1" ht="29.25">
      <c r="B273" s="32"/>
      <c r="D273" s="148" t="s">
        <v>276</v>
      </c>
      <c r="F273" s="149" t="s">
        <v>3013</v>
      </c>
      <c r="I273" s="146"/>
      <c r="L273" s="32"/>
      <c r="M273" s="147"/>
      <c r="T273" s="53"/>
      <c r="AT273" s="17" t="s">
        <v>276</v>
      </c>
      <c r="AU273" s="17" t="s">
        <v>79</v>
      </c>
    </row>
    <row r="274" spans="2:65" s="1" customFormat="1" ht="16.5" customHeight="1">
      <c r="B274" s="32"/>
      <c r="C274" s="131" t="s">
        <v>850</v>
      </c>
      <c r="D274" s="131" t="s">
        <v>165</v>
      </c>
      <c r="E274" s="132" t="s">
        <v>3014</v>
      </c>
      <c r="F274" s="133" t="s">
        <v>3015</v>
      </c>
      <c r="G274" s="134" t="s">
        <v>2382</v>
      </c>
      <c r="H274" s="135">
        <v>1</v>
      </c>
      <c r="I274" s="136"/>
      <c r="J274" s="137">
        <f>ROUND(I274*H274,2)</f>
        <v>0</v>
      </c>
      <c r="K274" s="133" t="s">
        <v>192</v>
      </c>
      <c r="L274" s="32"/>
      <c r="M274" s="138" t="s">
        <v>19</v>
      </c>
      <c r="N274" s="139" t="s">
        <v>43</v>
      </c>
      <c r="P274" s="140">
        <f>O274*H274</f>
        <v>0</v>
      </c>
      <c r="Q274" s="140">
        <v>0</v>
      </c>
      <c r="R274" s="140">
        <f>Q274*H274</f>
        <v>0</v>
      </c>
      <c r="S274" s="140">
        <v>0</v>
      </c>
      <c r="T274" s="141">
        <f>S274*H274</f>
        <v>0</v>
      </c>
      <c r="AR274" s="142" t="s">
        <v>170</v>
      </c>
      <c r="AT274" s="142" t="s">
        <v>165</v>
      </c>
      <c r="AU274" s="142" t="s">
        <v>79</v>
      </c>
      <c r="AY274" s="17" t="s">
        <v>163</v>
      </c>
      <c r="BE274" s="143">
        <f>IF(N274="základní",J274,0)</f>
        <v>0</v>
      </c>
      <c r="BF274" s="143">
        <f>IF(N274="snížená",J274,0)</f>
        <v>0</v>
      </c>
      <c r="BG274" s="143">
        <f>IF(N274="zákl. přenesená",J274,0)</f>
        <v>0</v>
      </c>
      <c r="BH274" s="143">
        <f>IF(N274="sníž. přenesená",J274,0)</f>
        <v>0</v>
      </c>
      <c r="BI274" s="143">
        <f>IF(N274="nulová",J274,0)</f>
        <v>0</v>
      </c>
      <c r="BJ274" s="17" t="s">
        <v>79</v>
      </c>
      <c r="BK274" s="143">
        <f>ROUND(I274*H274,2)</f>
        <v>0</v>
      </c>
      <c r="BL274" s="17" t="s">
        <v>170</v>
      </c>
      <c r="BM274" s="142" t="s">
        <v>1458</v>
      </c>
    </row>
    <row r="275" spans="2:65" s="1" customFormat="1" ht="29.25">
      <c r="B275" s="32"/>
      <c r="D275" s="148" t="s">
        <v>276</v>
      </c>
      <c r="F275" s="149" t="s">
        <v>3016</v>
      </c>
      <c r="I275" s="146"/>
      <c r="L275" s="32"/>
      <c r="M275" s="147"/>
      <c r="T275" s="53"/>
      <c r="AT275" s="17" t="s">
        <v>276</v>
      </c>
      <c r="AU275" s="17" t="s">
        <v>79</v>
      </c>
    </row>
    <row r="276" spans="2:65" s="1" customFormat="1" ht="16.5" customHeight="1">
      <c r="B276" s="32"/>
      <c r="C276" s="131" t="s">
        <v>856</v>
      </c>
      <c r="D276" s="131" t="s">
        <v>165</v>
      </c>
      <c r="E276" s="132" t="s">
        <v>3017</v>
      </c>
      <c r="F276" s="133" t="s">
        <v>3018</v>
      </c>
      <c r="G276" s="134" t="s">
        <v>2838</v>
      </c>
      <c r="H276" s="135">
        <v>1</v>
      </c>
      <c r="I276" s="136"/>
      <c r="J276" s="137">
        <f>ROUND(I276*H276,2)</f>
        <v>0</v>
      </c>
      <c r="K276" s="133" t="s">
        <v>192</v>
      </c>
      <c r="L276" s="32"/>
      <c r="M276" s="138" t="s">
        <v>19</v>
      </c>
      <c r="N276" s="139" t="s">
        <v>43</v>
      </c>
      <c r="P276" s="140">
        <f>O276*H276</f>
        <v>0</v>
      </c>
      <c r="Q276" s="140">
        <v>0</v>
      </c>
      <c r="R276" s="140">
        <f>Q276*H276</f>
        <v>0</v>
      </c>
      <c r="S276" s="140">
        <v>0</v>
      </c>
      <c r="T276" s="141">
        <f>S276*H276</f>
        <v>0</v>
      </c>
      <c r="AR276" s="142" t="s">
        <v>170</v>
      </c>
      <c r="AT276" s="142" t="s">
        <v>165</v>
      </c>
      <c r="AU276" s="142" t="s">
        <v>79</v>
      </c>
      <c r="AY276" s="17" t="s">
        <v>163</v>
      </c>
      <c r="BE276" s="143">
        <f>IF(N276="základní",J276,0)</f>
        <v>0</v>
      </c>
      <c r="BF276" s="143">
        <f>IF(N276="snížená",J276,0)</f>
        <v>0</v>
      </c>
      <c r="BG276" s="143">
        <f>IF(N276="zákl. přenesená",J276,0)</f>
        <v>0</v>
      </c>
      <c r="BH276" s="143">
        <f>IF(N276="sníž. přenesená",J276,0)</f>
        <v>0</v>
      </c>
      <c r="BI276" s="143">
        <f>IF(N276="nulová",J276,0)</f>
        <v>0</v>
      </c>
      <c r="BJ276" s="17" t="s">
        <v>79</v>
      </c>
      <c r="BK276" s="143">
        <f>ROUND(I276*H276,2)</f>
        <v>0</v>
      </c>
      <c r="BL276" s="17" t="s">
        <v>170</v>
      </c>
      <c r="BM276" s="142" t="s">
        <v>1467</v>
      </c>
    </row>
    <row r="277" spans="2:65" s="1" customFormat="1" ht="29.25">
      <c r="B277" s="32"/>
      <c r="D277" s="148" t="s">
        <v>276</v>
      </c>
      <c r="F277" s="149" t="s">
        <v>3019</v>
      </c>
      <c r="I277" s="146"/>
      <c r="L277" s="32"/>
      <c r="M277" s="147"/>
      <c r="T277" s="53"/>
      <c r="AT277" s="17" t="s">
        <v>276</v>
      </c>
      <c r="AU277" s="17" t="s">
        <v>79</v>
      </c>
    </row>
    <row r="278" spans="2:65" s="1" customFormat="1" ht="21.75" customHeight="1">
      <c r="B278" s="32"/>
      <c r="C278" s="131" t="s">
        <v>862</v>
      </c>
      <c r="D278" s="131" t="s">
        <v>165</v>
      </c>
      <c r="E278" s="132" t="s">
        <v>3020</v>
      </c>
      <c r="F278" s="133" t="s">
        <v>3021</v>
      </c>
      <c r="G278" s="134" t="s">
        <v>2382</v>
      </c>
      <c r="H278" s="135">
        <v>1</v>
      </c>
      <c r="I278" s="136"/>
      <c r="J278" s="137">
        <f>ROUND(I278*H278,2)</f>
        <v>0</v>
      </c>
      <c r="K278" s="133" t="s">
        <v>192</v>
      </c>
      <c r="L278" s="32"/>
      <c r="M278" s="138" t="s">
        <v>19</v>
      </c>
      <c r="N278" s="139" t="s">
        <v>43</v>
      </c>
      <c r="P278" s="140">
        <f>O278*H278</f>
        <v>0</v>
      </c>
      <c r="Q278" s="140">
        <v>0</v>
      </c>
      <c r="R278" s="140">
        <f>Q278*H278</f>
        <v>0</v>
      </c>
      <c r="S278" s="140">
        <v>0</v>
      </c>
      <c r="T278" s="141">
        <f>S278*H278</f>
        <v>0</v>
      </c>
      <c r="AR278" s="142" t="s">
        <v>170</v>
      </c>
      <c r="AT278" s="142" t="s">
        <v>165</v>
      </c>
      <c r="AU278" s="142" t="s">
        <v>79</v>
      </c>
      <c r="AY278" s="17" t="s">
        <v>163</v>
      </c>
      <c r="BE278" s="143">
        <f>IF(N278="základní",J278,0)</f>
        <v>0</v>
      </c>
      <c r="BF278" s="143">
        <f>IF(N278="snížená",J278,0)</f>
        <v>0</v>
      </c>
      <c r="BG278" s="143">
        <f>IF(N278="zákl. přenesená",J278,0)</f>
        <v>0</v>
      </c>
      <c r="BH278" s="143">
        <f>IF(N278="sníž. přenesená",J278,0)</f>
        <v>0</v>
      </c>
      <c r="BI278" s="143">
        <f>IF(N278="nulová",J278,0)</f>
        <v>0</v>
      </c>
      <c r="BJ278" s="17" t="s">
        <v>79</v>
      </c>
      <c r="BK278" s="143">
        <f>ROUND(I278*H278,2)</f>
        <v>0</v>
      </c>
      <c r="BL278" s="17" t="s">
        <v>170</v>
      </c>
      <c r="BM278" s="142" t="s">
        <v>1476</v>
      </c>
    </row>
    <row r="279" spans="2:65" s="1" customFormat="1" ht="29.25">
      <c r="B279" s="32"/>
      <c r="D279" s="148" t="s">
        <v>276</v>
      </c>
      <c r="F279" s="149" t="s">
        <v>3022</v>
      </c>
      <c r="I279" s="146"/>
      <c r="L279" s="32"/>
      <c r="M279" s="147"/>
      <c r="T279" s="53"/>
      <c r="AT279" s="17" t="s">
        <v>276</v>
      </c>
      <c r="AU279" s="17" t="s">
        <v>79</v>
      </c>
    </row>
    <row r="280" spans="2:65" s="1" customFormat="1" ht="16.5" customHeight="1">
      <c r="B280" s="32"/>
      <c r="C280" s="131" t="s">
        <v>868</v>
      </c>
      <c r="D280" s="131" t="s">
        <v>165</v>
      </c>
      <c r="E280" s="132" t="s">
        <v>3023</v>
      </c>
      <c r="F280" s="133" t="s">
        <v>3024</v>
      </c>
      <c r="G280" s="134" t="s">
        <v>2382</v>
      </c>
      <c r="H280" s="135">
        <v>6</v>
      </c>
      <c r="I280" s="136"/>
      <c r="J280" s="137">
        <f>ROUND(I280*H280,2)</f>
        <v>0</v>
      </c>
      <c r="K280" s="133" t="s">
        <v>192</v>
      </c>
      <c r="L280" s="32"/>
      <c r="M280" s="138" t="s">
        <v>19</v>
      </c>
      <c r="N280" s="139" t="s">
        <v>43</v>
      </c>
      <c r="P280" s="140">
        <f>O280*H280</f>
        <v>0</v>
      </c>
      <c r="Q280" s="140">
        <v>0</v>
      </c>
      <c r="R280" s="140">
        <f>Q280*H280</f>
        <v>0</v>
      </c>
      <c r="S280" s="140">
        <v>0</v>
      </c>
      <c r="T280" s="141">
        <f>S280*H280</f>
        <v>0</v>
      </c>
      <c r="AR280" s="142" t="s">
        <v>170</v>
      </c>
      <c r="AT280" s="142" t="s">
        <v>165</v>
      </c>
      <c r="AU280" s="142" t="s">
        <v>79</v>
      </c>
      <c r="AY280" s="17" t="s">
        <v>163</v>
      </c>
      <c r="BE280" s="143">
        <f>IF(N280="základní",J280,0)</f>
        <v>0</v>
      </c>
      <c r="BF280" s="143">
        <f>IF(N280="snížená",J280,0)</f>
        <v>0</v>
      </c>
      <c r="BG280" s="143">
        <f>IF(N280="zákl. přenesená",J280,0)</f>
        <v>0</v>
      </c>
      <c r="BH280" s="143">
        <f>IF(N280="sníž. přenesená",J280,0)</f>
        <v>0</v>
      </c>
      <c r="BI280" s="143">
        <f>IF(N280="nulová",J280,0)</f>
        <v>0</v>
      </c>
      <c r="BJ280" s="17" t="s">
        <v>79</v>
      </c>
      <c r="BK280" s="143">
        <f>ROUND(I280*H280,2)</f>
        <v>0</v>
      </c>
      <c r="BL280" s="17" t="s">
        <v>170</v>
      </c>
      <c r="BM280" s="142" t="s">
        <v>1484</v>
      </c>
    </row>
    <row r="281" spans="2:65" s="1" customFormat="1" ht="29.25">
      <c r="B281" s="32"/>
      <c r="D281" s="148" t="s">
        <v>276</v>
      </c>
      <c r="F281" s="149" t="s">
        <v>3025</v>
      </c>
      <c r="I281" s="146"/>
      <c r="L281" s="32"/>
      <c r="M281" s="147"/>
      <c r="T281" s="53"/>
      <c r="AT281" s="17" t="s">
        <v>276</v>
      </c>
      <c r="AU281" s="17" t="s">
        <v>79</v>
      </c>
    </row>
    <row r="282" spans="2:65" s="1" customFormat="1" ht="21.75" customHeight="1">
      <c r="B282" s="32"/>
      <c r="C282" s="131" t="s">
        <v>875</v>
      </c>
      <c r="D282" s="131" t="s">
        <v>165</v>
      </c>
      <c r="E282" s="132" t="s">
        <v>3026</v>
      </c>
      <c r="F282" s="133" t="s">
        <v>3027</v>
      </c>
      <c r="G282" s="134" t="s">
        <v>2838</v>
      </c>
      <c r="H282" s="135">
        <v>4</v>
      </c>
      <c r="I282" s="136"/>
      <c r="J282" s="137">
        <f>ROUND(I282*H282,2)</f>
        <v>0</v>
      </c>
      <c r="K282" s="133" t="s">
        <v>192</v>
      </c>
      <c r="L282" s="32"/>
      <c r="M282" s="138" t="s">
        <v>19</v>
      </c>
      <c r="N282" s="139" t="s">
        <v>43</v>
      </c>
      <c r="P282" s="140">
        <f>O282*H282</f>
        <v>0</v>
      </c>
      <c r="Q282" s="140">
        <v>0</v>
      </c>
      <c r="R282" s="140">
        <f>Q282*H282</f>
        <v>0</v>
      </c>
      <c r="S282" s="140">
        <v>0</v>
      </c>
      <c r="T282" s="141">
        <f>S282*H282</f>
        <v>0</v>
      </c>
      <c r="AR282" s="142" t="s">
        <v>170</v>
      </c>
      <c r="AT282" s="142" t="s">
        <v>165</v>
      </c>
      <c r="AU282" s="142" t="s">
        <v>79</v>
      </c>
      <c r="AY282" s="17" t="s">
        <v>163</v>
      </c>
      <c r="BE282" s="143">
        <f>IF(N282="základní",J282,0)</f>
        <v>0</v>
      </c>
      <c r="BF282" s="143">
        <f>IF(N282="snížená",J282,0)</f>
        <v>0</v>
      </c>
      <c r="BG282" s="143">
        <f>IF(N282="zákl. přenesená",J282,0)</f>
        <v>0</v>
      </c>
      <c r="BH282" s="143">
        <f>IF(N282="sníž. přenesená",J282,0)</f>
        <v>0</v>
      </c>
      <c r="BI282" s="143">
        <f>IF(N282="nulová",J282,0)</f>
        <v>0</v>
      </c>
      <c r="BJ282" s="17" t="s">
        <v>79</v>
      </c>
      <c r="BK282" s="143">
        <f>ROUND(I282*H282,2)</f>
        <v>0</v>
      </c>
      <c r="BL282" s="17" t="s">
        <v>170</v>
      </c>
      <c r="BM282" s="142" t="s">
        <v>1492</v>
      </c>
    </row>
    <row r="283" spans="2:65" s="1" customFormat="1" ht="29.25">
      <c r="B283" s="32"/>
      <c r="D283" s="148" t="s">
        <v>276</v>
      </c>
      <c r="F283" s="149" t="s">
        <v>3028</v>
      </c>
      <c r="I283" s="146"/>
      <c r="L283" s="32"/>
      <c r="M283" s="147"/>
      <c r="T283" s="53"/>
      <c r="AT283" s="17" t="s">
        <v>276</v>
      </c>
      <c r="AU283" s="17" t="s">
        <v>79</v>
      </c>
    </row>
    <row r="284" spans="2:65" s="1" customFormat="1" ht="21.75" customHeight="1">
      <c r="B284" s="32"/>
      <c r="C284" s="131" t="s">
        <v>881</v>
      </c>
      <c r="D284" s="131" t="s">
        <v>165</v>
      </c>
      <c r="E284" s="132" t="s">
        <v>3029</v>
      </c>
      <c r="F284" s="133" t="s">
        <v>3030</v>
      </c>
      <c r="G284" s="134" t="s">
        <v>2838</v>
      </c>
      <c r="H284" s="135">
        <v>3</v>
      </c>
      <c r="I284" s="136"/>
      <c r="J284" s="137">
        <f>ROUND(I284*H284,2)</f>
        <v>0</v>
      </c>
      <c r="K284" s="133" t="s">
        <v>192</v>
      </c>
      <c r="L284" s="32"/>
      <c r="M284" s="138" t="s">
        <v>19</v>
      </c>
      <c r="N284" s="139" t="s">
        <v>43</v>
      </c>
      <c r="P284" s="140">
        <f>O284*H284</f>
        <v>0</v>
      </c>
      <c r="Q284" s="140">
        <v>0</v>
      </c>
      <c r="R284" s="140">
        <f>Q284*H284</f>
        <v>0</v>
      </c>
      <c r="S284" s="140">
        <v>0</v>
      </c>
      <c r="T284" s="141">
        <f>S284*H284</f>
        <v>0</v>
      </c>
      <c r="AR284" s="142" t="s">
        <v>170</v>
      </c>
      <c r="AT284" s="142" t="s">
        <v>165</v>
      </c>
      <c r="AU284" s="142" t="s">
        <v>79</v>
      </c>
      <c r="AY284" s="17" t="s">
        <v>163</v>
      </c>
      <c r="BE284" s="143">
        <f>IF(N284="základní",J284,0)</f>
        <v>0</v>
      </c>
      <c r="BF284" s="143">
        <f>IF(N284="snížená",J284,0)</f>
        <v>0</v>
      </c>
      <c r="BG284" s="143">
        <f>IF(N284="zákl. přenesená",J284,0)</f>
        <v>0</v>
      </c>
      <c r="BH284" s="143">
        <f>IF(N284="sníž. přenesená",J284,0)</f>
        <v>0</v>
      </c>
      <c r="BI284" s="143">
        <f>IF(N284="nulová",J284,0)</f>
        <v>0</v>
      </c>
      <c r="BJ284" s="17" t="s">
        <v>79</v>
      </c>
      <c r="BK284" s="143">
        <f>ROUND(I284*H284,2)</f>
        <v>0</v>
      </c>
      <c r="BL284" s="17" t="s">
        <v>170</v>
      </c>
      <c r="BM284" s="142" t="s">
        <v>1500</v>
      </c>
    </row>
    <row r="285" spans="2:65" s="1" customFormat="1" ht="29.25">
      <c r="B285" s="32"/>
      <c r="D285" s="148" t="s">
        <v>276</v>
      </c>
      <c r="F285" s="149" t="s">
        <v>3028</v>
      </c>
      <c r="I285" s="146"/>
      <c r="L285" s="32"/>
      <c r="M285" s="147"/>
      <c r="T285" s="53"/>
      <c r="AT285" s="17" t="s">
        <v>276</v>
      </c>
      <c r="AU285" s="17" t="s">
        <v>79</v>
      </c>
    </row>
    <row r="286" spans="2:65" s="1" customFormat="1" ht="24.2" customHeight="1">
      <c r="B286" s="32"/>
      <c r="C286" s="131" t="s">
        <v>885</v>
      </c>
      <c r="D286" s="131" t="s">
        <v>165</v>
      </c>
      <c r="E286" s="132" t="s">
        <v>3031</v>
      </c>
      <c r="F286" s="133" t="s">
        <v>3032</v>
      </c>
      <c r="G286" s="134" t="s">
        <v>2838</v>
      </c>
      <c r="H286" s="135">
        <v>1</v>
      </c>
      <c r="I286" s="136"/>
      <c r="J286" s="137">
        <f>ROUND(I286*H286,2)</f>
        <v>0</v>
      </c>
      <c r="K286" s="133" t="s">
        <v>192</v>
      </c>
      <c r="L286" s="32"/>
      <c r="M286" s="138" t="s">
        <v>19</v>
      </c>
      <c r="N286" s="139" t="s">
        <v>43</v>
      </c>
      <c r="P286" s="140">
        <f>O286*H286</f>
        <v>0</v>
      </c>
      <c r="Q286" s="140">
        <v>0</v>
      </c>
      <c r="R286" s="140">
        <f>Q286*H286</f>
        <v>0</v>
      </c>
      <c r="S286" s="140">
        <v>0</v>
      </c>
      <c r="T286" s="141">
        <f>S286*H286</f>
        <v>0</v>
      </c>
      <c r="AR286" s="142" t="s">
        <v>170</v>
      </c>
      <c r="AT286" s="142" t="s">
        <v>165</v>
      </c>
      <c r="AU286" s="142" t="s">
        <v>79</v>
      </c>
      <c r="AY286" s="17" t="s">
        <v>163</v>
      </c>
      <c r="BE286" s="143">
        <f>IF(N286="základní",J286,0)</f>
        <v>0</v>
      </c>
      <c r="BF286" s="143">
        <f>IF(N286="snížená",J286,0)</f>
        <v>0</v>
      </c>
      <c r="BG286" s="143">
        <f>IF(N286="zákl. přenesená",J286,0)</f>
        <v>0</v>
      </c>
      <c r="BH286" s="143">
        <f>IF(N286="sníž. přenesená",J286,0)</f>
        <v>0</v>
      </c>
      <c r="BI286" s="143">
        <f>IF(N286="nulová",J286,0)</f>
        <v>0</v>
      </c>
      <c r="BJ286" s="17" t="s">
        <v>79</v>
      </c>
      <c r="BK286" s="143">
        <f>ROUND(I286*H286,2)</f>
        <v>0</v>
      </c>
      <c r="BL286" s="17" t="s">
        <v>170</v>
      </c>
      <c r="BM286" s="142" t="s">
        <v>1509</v>
      </c>
    </row>
    <row r="287" spans="2:65" s="1" customFormat="1" ht="29.25">
      <c r="B287" s="32"/>
      <c r="D287" s="148" t="s">
        <v>276</v>
      </c>
      <c r="F287" s="149" t="s">
        <v>3033</v>
      </c>
      <c r="I287" s="146"/>
      <c r="L287" s="32"/>
      <c r="M287" s="147"/>
      <c r="T287" s="53"/>
      <c r="AT287" s="17" t="s">
        <v>276</v>
      </c>
      <c r="AU287" s="17" t="s">
        <v>79</v>
      </c>
    </row>
    <row r="288" spans="2:65" s="1" customFormat="1" ht="24.2" customHeight="1">
      <c r="B288" s="32"/>
      <c r="C288" s="131" t="s">
        <v>893</v>
      </c>
      <c r="D288" s="131" t="s">
        <v>165</v>
      </c>
      <c r="E288" s="132" t="s">
        <v>3034</v>
      </c>
      <c r="F288" s="133" t="s">
        <v>3035</v>
      </c>
      <c r="G288" s="134" t="s">
        <v>2838</v>
      </c>
      <c r="H288" s="135">
        <v>6</v>
      </c>
      <c r="I288" s="136"/>
      <c r="J288" s="137">
        <f>ROUND(I288*H288,2)</f>
        <v>0</v>
      </c>
      <c r="K288" s="133" t="s">
        <v>192</v>
      </c>
      <c r="L288" s="32"/>
      <c r="M288" s="138" t="s">
        <v>19</v>
      </c>
      <c r="N288" s="139" t="s">
        <v>43</v>
      </c>
      <c r="P288" s="140">
        <f>O288*H288</f>
        <v>0</v>
      </c>
      <c r="Q288" s="140">
        <v>0</v>
      </c>
      <c r="R288" s="140">
        <f>Q288*H288</f>
        <v>0</v>
      </c>
      <c r="S288" s="140">
        <v>0</v>
      </c>
      <c r="T288" s="141">
        <f>S288*H288</f>
        <v>0</v>
      </c>
      <c r="AR288" s="142" t="s">
        <v>170</v>
      </c>
      <c r="AT288" s="142" t="s">
        <v>165</v>
      </c>
      <c r="AU288" s="142" t="s">
        <v>79</v>
      </c>
      <c r="AY288" s="17" t="s">
        <v>163</v>
      </c>
      <c r="BE288" s="143">
        <f>IF(N288="základní",J288,0)</f>
        <v>0</v>
      </c>
      <c r="BF288" s="143">
        <f>IF(N288="snížená",J288,0)</f>
        <v>0</v>
      </c>
      <c r="BG288" s="143">
        <f>IF(N288="zákl. přenesená",J288,0)</f>
        <v>0</v>
      </c>
      <c r="BH288" s="143">
        <f>IF(N288="sníž. přenesená",J288,0)</f>
        <v>0</v>
      </c>
      <c r="BI288" s="143">
        <f>IF(N288="nulová",J288,0)</f>
        <v>0</v>
      </c>
      <c r="BJ288" s="17" t="s">
        <v>79</v>
      </c>
      <c r="BK288" s="143">
        <f>ROUND(I288*H288,2)</f>
        <v>0</v>
      </c>
      <c r="BL288" s="17" t="s">
        <v>170</v>
      </c>
      <c r="BM288" s="142" t="s">
        <v>1517</v>
      </c>
    </row>
    <row r="289" spans="2:65" s="1" customFormat="1" ht="29.25">
      <c r="B289" s="32"/>
      <c r="D289" s="148" t="s">
        <v>276</v>
      </c>
      <c r="F289" s="149" t="s">
        <v>3036</v>
      </c>
      <c r="I289" s="146"/>
      <c r="L289" s="32"/>
      <c r="M289" s="147"/>
      <c r="T289" s="53"/>
      <c r="AT289" s="17" t="s">
        <v>276</v>
      </c>
      <c r="AU289" s="17" t="s">
        <v>79</v>
      </c>
    </row>
    <row r="290" spans="2:65" s="1" customFormat="1" ht="16.5" customHeight="1">
      <c r="B290" s="32"/>
      <c r="C290" s="131" t="s">
        <v>902</v>
      </c>
      <c r="D290" s="131" t="s">
        <v>165</v>
      </c>
      <c r="E290" s="132" t="s">
        <v>3037</v>
      </c>
      <c r="F290" s="133" t="s">
        <v>3038</v>
      </c>
      <c r="G290" s="134" t="s">
        <v>2382</v>
      </c>
      <c r="H290" s="135">
        <v>1</v>
      </c>
      <c r="I290" s="136"/>
      <c r="J290" s="137">
        <f>ROUND(I290*H290,2)</f>
        <v>0</v>
      </c>
      <c r="K290" s="133" t="s">
        <v>192</v>
      </c>
      <c r="L290" s="32"/>
      <c r="M290" s="138" t="s">
        <v>19</v>
      </c>
      <c r="N290" s="139" t="s">
        <v>43</v>
      </c>
      <c r="P290" s="140">
        <f>O290*H290</f>
        <v>0</v>
      </c>
      <c r="Q290" s="140">
        <v>0</v>
      </c>
      <c r="R290" s="140">
        <f>Q290*H290</f>
        <v>0</v>
      </c>
      <c r="S290" s="140">
        <v>0</v>
      </c>
      <c r="T290" s="141">
        <f>S290*H290</f>
        <v>0</v>
      </c>
      <c r="AR290" s="142" t="s">
        <v>170</v>
      </c>
      <c r="AT290" s="142" t="s">
        <v>165</v>
      </c>
      <c r="AU290" s="142" t="s">
        <v>79</v>
      </c>
      <c r="AY290" s="17" t="s">
        <v>163</v>
      </c>
      <c r="BE290" s="143">
        <f>IF(N290="základní",J290,0)</f>
        <v>0</v>
      </c>
      <c r="BF290" s="143">
        <f>IF(N290="snížená",J290,0)</f>
        <v>0</v>
      </c>
      <c r="BG290" s="143">
        <f>IF(N290="zákl. přenesená",J290,0)</f>
        <v>0</v>
      </c>
      <c r="BH290" s="143">
        <f>IF(N290="sníž. přenesená",J290,0)</f>
        <v>0</v>
      </c>
      <c r="BI290" s="143">
        <f>IF(N290="nulová",J290,0)</f>
        <v>0</v>
      </c>
      <c r="BJ290" s="17" t="s">
        <v>79</v>
      </c>
      <c r="BK290" s="143">
        <f>ROUND(I290*H290,2)</f>
        <v>0</v>
      </c>
      <c r="BL290" s="17" t="s">
        <v>170</v>
      </c>
      <c r="BM290" s="142" t="s">
        <v>1528</v>
      </c>
    </row>
    <row r="291" spans="2:65" s="1" customFormat="1" ht="29.25">
      <c r="B291" s="32"/>
      <c r="D291" s="148" t="s">
        <v>276</v>
      </c>
      <c r="F291" s="149" t="s">
        <v>3039</v>
      </c>
      <c r="I291" s="146"/>
      <c r="L291" s="32"/>
      <c r="M291" s="147"/>
      <c r="T291" s="53"/>
      <c r="AT291" s="17" t="s">
        <v>276</v>
      </c>
      <c r="AU291" s="17" t="s">
        <v>79</v>
      </c>
    </row>
    <row r="292" spans="2:65" s="1" customFormat="1" ht="16.5" customHeight="1">
      <c r="B292" s="32"/>
      <c r="C292" s="131" t="s">
        <v>910</v>
      </c>
      <c r="D292" s="131" t="s">
        <v>165</v>
      </c>
      <c r="E292" s="132" t="s">
        <v>3040</v>
      </c>
      <c r="F292" s="133" t="s">
        <v>3041</v>
      </c>
      <c r="G292" s="134" t="s">
        <v>2382</v>
      </c>
      <c r="H292" s="135">
        <v>2</v>
      </c>
      <c r="I292" s="136"/>
      <c r="J292" s="137">
        <f>ROUND(I292*H292,2)</f>
        <v>0</v>
      </c>
      <c r="K292" s="133" t="s">
        <v>192</v>
      </c>
      <c r="L292" s="32"/>
      <c r="M292" s="138" t="s">
        <v>19</v>
      </c>
      <c r="N292" s="139" t="s">
        <v>43</v>
      </c>
      <c r="P292" s="140">
        <f>O292*H292</f>
        <v>0</v>
      </c>
      <c r="Q292" s="140">
        <v>0</v>
      </c>
      <c r="R292" s="140">
        <f>Q292*H292</f>
        <v>0</v>
      </c>
      <c r="S292" s="140">
        <v>0</v>
      </c>
      <c r="T292" s="141">
        <f>S292*H292</f>
        <v>0</v>
      </c>
      <c r="AR292" s="142" t="s">
        <v>170</v>
      </c>
      <c r="AT292" s="142" t="s">
        <v>165</v>
      </c>
      <c r="AU292" s="142" t="s">
        <v>79</v>
      </c>
      <c r="AY292" s="17" t="s">
        <v>163</v>
      </c>
      <c r="BE292" s="143">
        <f>IF(N292="základní",J292,0)</f>
        <v>0</v>
      </c>
      <c r="BF292" s="143">
        <f>IF(N292="snížená",J292,0)</f>
        <v>0</v>
      </c>
      <c r="BG292" s="143">
        <f>IF(N292="zákl. přenesená",J292,0)</f>
        <v>0</v>
      </c>
      <c r="BH292" s="143">
        <f>IF(N292="sníž. přenesená",J292,0)</f>
        <v>0</v>
      </c>
      <c r="BI292" s="143">
        <f>IF(N292="nulová",J292,0)</f>
        <v>0</v>
      </c>
      <c r="BJ292" s="17" t="s">
        <v>79</v>
      </c>
      <c r="BK292" s="143">
        <f>ROUND(I292*H292,2)</f>
        <v>0</v>
      </c>
      <c r="BL292" s="17" t="s">
        <v>170</v>
      </c>
      <c r="BM292" s="142" t="s">
        <v>1536</v>
      </c>
    </row>
    <row r="293" spans="2:65" s="1" customFormat="1" ht="29.25">
      <c r="B293" s="32"/>
      <c r="D293" s="148" t="s">
        <v>276</v>
      </c>
      <c r="F293" s="149" t="s">
        <v>3042</v>
      </c>
      <c r="I293" s="146"/>
      <c r="L293" s="32"/>
      <c r="M293" s="147"/>
      <c r="T293" s="53"/>
      <c r="AT293" s="17" t="s">
        <v>276</v>
      </c>
      <c r="AU293" s="17" t="s">
        <v>79</v>
      </c>
    </row>
    <row r="294" spans="2:65" s="1" customFormat="1" ht="21.75" customHeight="1">
      <c r="B294" s="32"/>
      <c r="C294" s="131" t="s">
        <v>916</v>
      </c>
      <c r="D294" s="131" t="s">
        <v>165</v>
      </c>
      <c r="E294" s="132" t="s">
        <v>3043</v>
      </c>
      <c r="F294" s="133" t="s">
        <v>3044</v>
      </c>
      <c r="G294" s="134" t="s">
        <v>254</v>
      </c>
      <c r="H294" s="135">
        <v>997</v>
      </c>
      <c r="I294" s="136"/>
      <c r="J294" s="137">
        <f>ROUND(I294*H294,2)</f>
        <v>0</v>
      </c>
      <c r="K294" s="133" t="s">
        <v>192</v>
      </c>
      <c r="L294" s="32"/>
      <c r="M294" s="138" t="s">
        <v>19</v>
      </c>
      <c r="N294" s="139" t="s">
        <v>43</v>
      </c>
      <c r="P294" s="140">
        <f>O294*H294</f>
        <v>0</v>
      </c>
      <c r="Q294" s="140">
        <v>0</v>
      </c>
      <c r="R294" s="140">
        <f>Q294*H294</f>
        <v>0</v>
      </c>
      <c r="S294" s="140">
        <v>0</v>
      </c>
      <c r="T294" s="141">
        <f>S294*H294</f>
        <v>0</v>
      </c>
      <c r="AR294" s="142" t="s">
        <v>170</v>
      </c>
      <c r="AT294" s="142" t="s">
        <v>165</v>
      </c>
      <c r="AU294" s="142" t="s">
        <v>79</v>
      </c>
      <c r="AY294" s="17" t="s">
        <v>163</v>
      </c>
      <c r="BE294" s="143">
        <f>IF(N294="základní",J294,0)</f>
        <v>0</v>
      </c>
      <c r="BF294" s="143">
        <f>IF(N294="snížená",J294,0)</f>
        <v>0</v>
      </c>
      <c r="BG294" s="143">
        <f>IF(N294="zákl. přenesená",J294,0)</f>
        <v>0</v>
      </c>
      <c r="BH294" s="143">
        <f>IF(N294="sníž. přenesená",J294,0)</f>
        <v>0</v>
      </c>
      <c r="BI294" s="143">
        <f>IF(N294="nulová",J294,0)</f>
        <v>0</v>
      </c>
      <c r="BJ294" s="17" t="s">
        <v>79</v>
      </c>
      <c r="BK294" s="143">
        <f>ROUND(I294*H294,2)</f>
        <v>0</v>
      </c>
      <c r="BL294" s="17" t="s">
        <v>170</v>
      </c>
      <c r="BM294" s="142" t="s">
        <v>1546</v>
      </c>
    </row>
    <row r="295" spans="2:65" s="1" customFormat="1" ht="16.5" customHeight="1">
      <c r="B295" s="32"/>
      <c r="C295" s="131" t="s">
        <v>923</v>
      </c>
      <c r="D295" s="131" t="s">
        <v>165</v>
      </c>
      <c r="E295" s="132" t="s">
        <v>3045</v>
      </c>
      <c r="F295" s="133" t="s">
        <v>3046</v>
      </c>
      <c r="G295" s="134" t="s">
        <v>254</v>
      </c>
      <c r="H295" s="135">
        <v>942</v>
      </c>
      <c r="I295" s="136"/>
      <c r="J295" s="137">
        <f>ROUND(I295*H295,2)</f>
        <v>0</v>
      </c>
      <c r="K295" s="133" t="s">
        <v>192</v>
      </c>
      <c r="L295" s="32"/>
      <c r="M295" s="138" t="s">
        <v>19</v>
      </c>
      <c r="N295" s="139" t="s">
        <v>43</v>
      </c>
      <c r="P295" s="140">
        <f>O295*H295</f>
        <v>0</v>
      </c>
      <c r="Q295" s="140">
        <v>0</v>
      </c>
      <c r="R295" s="140">
        <f>Q295*H295</f>
        <v>0</v>
      </c>
      <c r="S295" s="140">
        <v>0</v>
      </c>
      <c r="T295" s="141">
        <f>S295*H295</f>
        <v>0</v>
      </c>
      <c r="AR295" s="142" t="s">
        <v>170</v>
      </c>
      <c r="AT295" s="142" t="s">
        <v>165</v>
      </c>
      <c r="AU295" s="142" t="s">
        <v>79</v>
      </c>
      <c r="AY295" s="17" t="s">
        <v>163</v>
      </c>
      <c r="BE295" s="143">
        <f>IF(N295="základní",J295,0)</f>
        <v>0</v>
      </c>
      <c r="BF295" s="143">
        <f>IF(N295="snížená",J295,0)</f>
        <v>0</v>
      </c>
      <c r="BG295" s="143">
        <f>IF(N295="zákl. přenesená",J295,0)</f>
        <v>0</v>
      </c>
      <c r="BH295" s="143">
        <f>IF(N295="sníž. přenesená",J295,0)</f>
        <v>0</v>
      </c>
      <c r="BI295" s="143">
        <f>IF(N295="nulová",J295,0)</f>
        <v>0</v>
      </c>
      <c r="BJ295" s="17" t="s">
        <v>79</v>
      </c>
      <c r="BK295" s="143">
        <f>ROUND(I295*H295,2)</f>
        <v>0</v>
      </c>
      <c r="BL295" s="17" t="s">
        <v>170</v>
      </c>
      <c r="BM295" s="142" t="s">
        <v>1556</v>
      </c>
    </row>
    <row r="296" spans="2:65" s="1" customFormat="1" ht="16.5" customHeight="1">
      <c r="B296" s="32"/>
      <c r="C296" s="131" t="s">
        <v>928</v>
      </c>
      <c r="D296" s="131" t="s">
        <v>165</v>
      </c>
      <c r="E296" s="132" t="s">
        <v>3047</v>
      </c>
      <c r="F296" s="133" t="s">
        <v>3048</v>
      </c>
      <c r="G296" s="134" t="s">
        <v>254</v>
      </c>
      <c r="H296" s="135">
        <v>55</v>
      </c>
      <c r="I296" s="136"/>
      <c r="J296" s="137">
        <f>ROUND(I296*H296,2)</f>
        <v>0</v>
      </c>
      <c r="K296" s="133" t="s">
        <v>192</v>
      </c>
      <c r="L296" s="32"/>
      <c r="M296" s="138" t="s">
        <v>19</v>
      </c>
      <c r="N296" s="139" t="s">
        <v>43</v>
      </c>
      <c r="P296" s="140">
        <f>O296*H296</f>
        <v>0</v>
      </c>
      <c r="Q296" s="140">
        <v>0</v>
      </c>
      <c r="R296" s="140">
        <f>Q296*H296</f>
        <v>0</v>
      </c>
      <c r="S296" s="140">
        <v>0</v>
      </c>
      <c r="T296" s="141">
        <f>S296*H296</f>
        <v>0</v>
      </c>
      <c r="AR296" s="142" t="s">
        <v>170</v>
      </c>
      <c r="AT296" s="142" t="s">
        <v>165</v>
      </c>
      <c r="AU296" s="142" t="s">
        <v>79</v>
      </c>
      <c r="AY296" s="17" t="s">
        <v>163</v>
      </c>
      <c r="BE296" s="143">
        <f>IF(N296="základní",J296,0)</f>
        <v>0</v>
      </c>
      <c r="BF296" s="143">
        <f>IF(N296="snížená",J296,0)</f>
        <v>0</v>
      </c>
      <c r="BG296" s="143">
        <f>IF(N296="zákl. přenesená",J296,0)</f>
        <v>0</v>
      </c>
      <c r="BH296" s="143">
        <f>IF(N296="sníž. přenesená",J296,0)</f>
        <v>0</v>
      </c>
      <c r="BI296" s="143">
        <f>IF(N296="nulová",J296,0)</f>
        <v>0</v>
      </c>
      <c r="BJ296" s="17" t="s">
        <v>79</v>
      </c>
      <c r="BK296" s="143">
        <f>ROUND(I296*H296,2)</f>
        <v>0</v>
      </c>
      <c r="BL296" s="17" t="s">
        <v>170</v>
      </c>
      <c r="BM296" s="142" t="s">
        <v>1566</v>
      </c>
    </row>
    <row r="297" spans="2:65" s="1" customFormat="1" ht="24.2" customHeight="1">
      <c r="B297" s="32"/>
      <c r="C297" s="131" t="s">
        <v>934</v>
      </c>
      <c r="D297" s="131" t="s">
        <v>165</v>
      </c>
      <c r="E297" s="132" t="s">
        <v>3049</v>
      </c>
      <c r="F297" s="133" t="s">
        <v>3050</v>
      </c>
      <c r="G297" s="134" t="s">
        <v>274</v>
      </c>
      <c r="H297" s="135">
        <v>14.5</v>
      </c>
      <c r="I297" s="136"/>
      <c r="J297" s="137">
        <f>ROUND(I297*H297,2)</f>
        <v>0</v>
      </c>
      <c r="K297" s="133" t="s">
        <v>192</v>
      </c>
      <c r="L297" s="32"/>
      <c r="M297" s="138" t="s">
        <v>19</v>
      </c>
      <c r="N297" s="139" t="s">
        <v>43</v>
      </c>
      <c r="P297" s="140">
        <f>O297*H297</f>
        <v>0</v>
      </c>
      <c r="Q297" s="140">
        <v>0</v>
      </c>
      <c r="R297" s="140">
        <f>Q297*H297</f>
        <v>0</v>
      </c>
      <c r="S297" s="140">
        <v>0</v>
      </c>
      <c r="T297" s="141">
        <f>S297*H297</f>
        <v>0</v>
      </c>
      <c r="AR297" s="142" t="s">
        <v>170</v>
      </c>
      <c r="AT297" s="142" t="s">
        <v>165</v>
      </c>
      <c r="AU297" s="142" t="s">
        <v>79</v>
      </c>
      <c r="AY297" s="17" t="s">
        <v>163</v>
      </c>
      <c r="BE297" s="143">
        <f>IF(N297="základní",J297,0)</f>
        <v>0</v>
      </c>
      <c r="BF297" s="143">
        <f>IF(N297="snížená",J297,0)</f>
        <v>0</v>
      </c>
      <c r="BG297" s="143">
        <f>IF(N297="zákl. přenesená",J297,0)</f>
        <v>0</v>
      </c>
      <c r="BH297" s="143">
        <f>IF(N297="sníž. přenesená",J297,0)</f>
        <v>0</v>
      </c>
      <c r="BI297" s="143">
        <f>IF(N297="nulová",J297,0)</f>
        <v>0</v>
      </c>
      <c r="BJ297" s="17" t="s">
        <v>79</v>
      </c>
      <c r="BK297" s="143">
        <f>ROUND(I297*H297,2)</f>
        <v>0</v>
      </c>
      <c r="BL297" s="17" t="s">
        <v>170</v>
      </c>
      <c r="BM297" s="142" t="s">
        <v>1577</v>
      </c>
    </row>
    <row r="298" spans="2:65" s="11" customFormat="1" ht="25.9" customHeight="1">
      <c r="B298" s="119"/>
      <c r="D298" s="120" t="s">
        <v>71</v>
      </c>
      <c r="E298" s="121" t="s">
        <v>3051</v>
      </c>
      <c r="F298" s="121" t="s">
        <v>3052</v>
      </c>
      <c r="I298" s="122"/>
      <c r="J298" s="123">
        <f>BK298</f>
        <v>0</v>
      </c>
      <c r="L298" s="119"/>
      <c r="M298" s="124"/>
      <c r="P298" s="125">
        <f>SUM(P299:P318)</f>
        <v>0</v>
      </c>
      <c r="R298" s="125">
        <f>SUM(R299:R318)</f>
        <v>0</v>
      </c>
      <c r="T298" s="126">
        <f>SUM(T299:T318)</f>
        <v>0</v>
      </c>
      <c r="AR298" s="120" t="s">
        <v>79</v>
      </c>
      <c r="AT298" s="127" t="s">
        <v>71</v>
      </c>
      <c r="AU298" s="127" t="s">
        <v>72</v>
      </c>
      <c r="AY298" s="120" t="s">
        <v>163</v>
      </c>
      <c r="BK298" s="128">
        <f>SUM(BK299:BK318)</f>
        <v>0</v>
      </c>
    </row>
    <row r="299" spans="2:65" s="1" customFormat="1" ht="24.2" customHeight="1">
      <c r="B299" s="32"/>
      <c r="C299" s="131" t="s">
        <v>939</v>
      </c>
      <c r="D299" s="131" t="s">
        <v>165</v>
      </c>
      <c r="E299" s="132" t="s">
        <v>3053</v>
      </c>
      <c r="F299" s="133" t="s">
        <v>3054</v>
      </c>
      <c r="G299" s="134" t="s">
        <v>2838</v>
      </c>
      <c r="H299" s="135">
        <v>24</v>
      </c>
      <c r="I299" s="136"/>
      <c r="J299" s="137">
        <f>ROUND(I299*H299,2)</f>
        <v>0</v>
      </c>
      <c r="K299" s="133" t="s">
        <v>192</v>
      </c>
      <c r="L299" s="32"/>
      <c r="M299" s="138" t="s">
        <v>19</v>
      </c>
      <c r="N299" s="139" t="s">
        <v>43</v>
      </c>
      <c r="P299" s="140">
        <f>O299*H299</f>
        <v>0</v>
      </c>
      <c r="Q299" s="140">
        <v>0</v>
      </c>
      <c r="R299" s="140">
        <f>Q299*H299</f>
        <v>0</v>
      </c>
      <c r="S299" s="140">
        <v>0</v>
      </c>
      <c r="T299" s="141">
        <f>S299*H299</f>
        <v>0</v>
      </c>
      <c r="AR299" s="142" t="s">
        <v>170</v>
      </c>
      <c r="AT299" s="142" t="s">
        <v>165</v>
      </c>
      <c r="AU299" s="142" t="s">
        <v>79</v>
      </c>
      <c r="AY299" s="17" t="s">
        <v>163</v>
      </c>
      <c r="BE299" s="143">
        <f>IF(N299="základní",J299,0)</f>
        <v>0</v>
      </c>
      <c r="BF299" s="143">
        <f>IF(N299="snížená",J299,0)</f>
        <v>0</v>
      </c>
      <c r="BG299" s="143">
        <f>IF(N299="zákl. přenesená",J299,0)</f>
        <v>0</v>
      </c>
      <c r="BH299" s="143">
        <f>IF(N299="sníž. přenesená",J299,0)</f>
        <v>0</v>
      </c>
      <c r="BI299" s="143">
        <f>IF(N299="nulová",J299,0)</f>
        <v>0</v>
      </c>
      <c r="BJ299" s="17" t="s">
        <v>79</v>
      </c>
      <c r="BK299" s="143">
        <f>ROUND(I299*H299,2)</f>
        <v>0</v>
      </c>
      <c r="BL299" s="17" t="s">
        <v>170</v>
      </c>
      <c r="BM299" s="142" t="s">
        <v>1587</v>
      </c>
    </row>
    <row r="300" spans="2:65" s="1" customFormat="1" ht="29.25">
      <c r="B300" s="32"/>
      <c r="D300" s="148" t="s">
        <v>276</v>
      </c>
      <c r="F300" s="149" t="s">
        <v>3055</v>
      </c>
      <c r="I300" s="146"/>
      <c r="L300" s="32"/>
      <c r="M300" s="147"/>
      <c r="T300" s="53"/>
      <c r="AT300" s="17" t="s">
        <v>276</v>
      </c>
      <c r="AU300" s="17" t="s">
        <v>79</v>
      </c>
    </row>
    <row r="301" spans="2:65" s="1" customFormat="1" ht="37.9" customHeight="1">
      <c r="B301" s="32"/>
      <c r="C301" s="131" t="s">
        <v>941</v>
      </c>
      <c r="D301" s="131" t="s">
        <v>165</v>
      </c>
      <c r="E301" s="132" t="s">
        <v>3056</v>
      </c>
      <c r="F301" s="133" t="s">
        <v>3057</v>
      </c>
      <c r="G301" s="134" t="s">
        <v>2838</v>
      </c>
      <c r="H301" s="135">
        <v>2</v>
      </c>
      <c r="I301" s="136"/>
      <c r="J301" s="137">
        <f>ROUND(I301*H301,2)</f>
        <v>0</v>
      </c>
      <c r="K301" s="133" t="s">
        <v>192</v>
      </c>
      <c r="L301" s="32"/>
      <c r="M301" s="138" t="s">
        <v>19</v>
      </c>
      <c r="N301" s="139" t="s">
        <v>43</v>
      </c>
      <c r="P301" s="140">
        <f>O301*H301</f>
        <v>0</v>
      </c>
      <c r="Q301" s="140">
        <v>0</v>
      </c>
      <c r="R301" s="140">
        <f>Q301*H301</f>
        <v>0</v>
      </c>
      <c r="S301" s="140">
        <v>0</v>
      </c>
      <c r="T301" s="141">
        <f>S301*H301</f>
        <v>0</v>
      </c>
      <c r="AR301" s="142" t="s">
        <v>170</v>
      </c>
      <c r="AT301" s="142" t="s">
        <v>165</v>
      </c>
      <c r="AU301" s="142" t="s">
        <v>79</v>
      </c>
      <c r="AY301" s="17" t="s">
        <v>163</v>
      </c>
      <c r="BE301" s="143">
        <f>IF(N301="základní",J301,0)</f>
        <v>0</v>
      </c>
      <c r="BF301" s="143">
        <f>IF(N301="snížená",J301,0)</f>
        <v>0</v>
      </c>
      <c r="BG301" s="143">
        <f>IF(N301="zákl. přenesená",J301,0)</f>
        <v>0</v>
      </c>
      <c r="BH301" s="143">
        <f>IF(N301="sníž. přenesená",J301,0)</f>
        <v>0</v>
      </c>
      <c r="BI301" s="143">
        <f>IF(N301="nulová",J301,0)</f>
        <v>0</v>
      </c>
      <c r="BJ301" s="17" t="s">
        <v>79</v>
      </c>
      <c r="BK301" s="143">
        <f>ROUND(I301*H301,2)</f>
        <v>0</v>
      </c>
      <c r="BL301" s="17" t="s">
        <v>170</v>
      </c>
      <c r="BM301" s="142" t="s">
        <v>1597</v>
      </c>
    </row>
    <row r="302" spans="2:65" s="1" customFormat="1" ht="29.25">
      <c r="B302" s="32"/>
      <c r="D302" s="148" t="s">
        <v>276</v>
      </c>
      <c r="F302" s="149" t="s">
        <v>3058</v>
      </c>
      <c r="I302" s="146"/>
      <c r="L302" s="32"/>
      <c r="M302" s="147"/>
      <c r="T302" s="53"/>
      <c r="AT302" s="17" t="s">
        <v>276</v>
      </c>
      <c r="AU302" s="17" t="s">
        <v>79</v>
      </c>
    </row>
    <row r="303" spans="2:65" s="1" customFormat="1" ht="24.2" customHeight="1">
      <c r="B303" s="32"/>
      <c r="C303" s="131" t="s">
        <v>946</v>
      </c>
      <c r="D303" s="131" t="s">
        <v>165</v>
      </c>
      <c r="E303" s="132" t="s">
        <v>3059</v>
      </c>
      <c r="F303" s="133" t="s">
        <v>3060</v>
      </c>
      <c r="G303" s="134" t="s">
        <v>2838</v>
      </c>
      <c r="H303" s="135">
        <v>35</v>
      </c>
      <c r="I303" s="136"/>
      <c r="J303" s="137">
        <f>ROUND(I303*H303,2)</f>
        <v>0</v>
      </c>
      <c r="K303" s="133" t="s">
        <v>192</v>
      </c>
      <c r="L303" s="32"/>
      <c r="M303" s="138" t="s">
        <v>19</v>
      </c>
      <c r="N303" s="139" t="s">
        <v>43</v>
      </c>
      <c r="P303" s="140">
        <f>O303*H303</f>
        <v>0</v>
      </c>
      <c r="Q303" s="140">
        <v>0</v>
      </c>
      <c r="R303" s="140">
        <f>Q303*H303</f>
        <v>0</v>
      </c>
      <c r="S303" s="140">
        <v>0</v>
      </c>
      <c r="T303" s="141">
        <f>S303*H303</f>
        <v>0</v>
      </c>
      <c r="AR303" s="142" t="s">
        <v>170</v>
      </c>
      <c r="AT303" s="142" t="s">
        <v>165</v>
      </c>
      <c r="AU303" s="142" t="s">
        <v>79</v>
      </c>
      <c r="AY303" s="17" t="s">
        <v>163</v>
      </c>
      <c r="BE303" s="143">
        <f>IF(N303="základní",J303,0)</f>
        <v>0</v>
      </c>
      <c r="BF303" s="143">
        <f>IF(N303="snížená",J303,0)</f>
        <v>0</v>
      </c>
      <c r="BG303" s="143">
        <f>IF(N303="zákl. přenesená",J303,0)</f>
        <v>0</v>
      </c>
      <c r="BH303" s="143">
        <f>IF(N303="sníž. přenesená",J303,0)</f>
        <v>0</v>
      </c>
      <c r="BI303" s="143">
        <f>IF(N303="nulová",J303,0)</f>
        <v>0</v>
      </c>
      <c r="BJ303" s="17" t="s">
        <v>79</v>
      </c>
      <c r="BK303" s="143">
        <f>ROUND(I303*H303,2)</f>
        <v>0</v>
      </c>
      <c r="BL303" s="17" t="s">
        <v>170</v>
      </c>
      <c r="BM303" s="142" t="s">
        <v>1607</v>
      </c>
    </row>
    <row r="304" spans="2:65" s="1" customFormat="1" ht="29.25">
      <c r="B304" s="32"/>
      <c r="D304" s="148" t="s">
        <v>276</v>
      </c>
      <c r="F304" s="149" t="s">
        <v>3061</v>
      </c>
      <c r="I304" s="146"/>
      <c r="L304" s="32"/>
      <c r="M304" s="147"/>
      <c r="T304" s="53"/>
      <c r="AT304" s="17" t="s">
        <v>276</v>
      </c>
      <c r="AU304" s="17" t="s">
        <v>79</v>
      </c>
    </row>
    <row r="305" spans="2:65" s="1" customFormat="1" ht="16.5" customHeight="1">
      <c r="B305" s="32"/>
      <c r="C305" s="131" t="s">
        <v>953</v>
      </c>
      <c r="D305" s="131" t="s">
        <v>165</v>
      </c>
      <c r="E305" s="132" t="s">
        <v>3062</v>
      </c>
      <c r="F305" s="133" t="s">
        <v>3063</v>
      </c>
      <c r="G305" s="134" t="s">
        <v>2838</v>
      </c>
      <c r="H305" s="135">
        <v>3</v>
      </c>
      <c r="I305" s="136"/>
      <c r="J305" s="137">
        <f>ROUND(I305*H305,2)</f>
        <v>0</v>
      </c>
      <c r="K305" s="133" t="s">
        <v>192</v>
      </c>
      <c r="L305" s="32"/>
      <c r="M305" s="138" t="s">
        <v>19</v>
      </c>
      <c r="N305" s="139" t="s">
        <v>43</v>
      </c>
      <c r="P305" s="140">
        <f>O305*H305</f>
        <v>0</v>
      </c>
      <c r="Q305" s="140">
        <v>0</v>
      </c>
      <c r="R305" s="140">
        <f>Q305*H305</f>
        <v>0</v>
      </c>
      <c r="S305" s="140">
        <v>0</v>
      </c>
      <c r="T305" s="141">
        <f>S305*H305</f>
        <v>0</v>
      </c>
      <c r="AR305" s="142" t="s">
        <v>170</v>
      </c>
      <c r="AT305" s="142" t="s">
        <v>165</v>
      </c>
      <c r="AU305" s="142" t="s">
        <v>79</v>
      </c>
      <c r="AY305" s="17" t="s">
        <v>163</v>
      </c>
      <c r="BE305" s="143">
        <f>IF(N305="základní",J305,0)</f>
        <v>0</v>
      </c>
      <c r="BF305" s="143">
        <f>IF(N305="snížená",J305,0)</f>
        <v>0</v>
      </c>
      <c r="BG305" s="143">
        <f>IF(N305="zákl. přenesená",J305,0)</f>
        <v>0</v>
      </c>
      <c r="BH305" s="143">
        <f>IF(N305="sníž. přenesená",J305,0)</f>
        <v>0</v>
      </c>
      <c r="BI305" s="143">
        <f>IF(N305="nulová",J305,0)</f>
        <v>0</v>
      </c>
      <c r="BJ305" s="17" t="s">
        <v>79</v>
      </c>
      <c r="BK305" s="143">
        <f>ROUND(I305*H305,2)</f>
        <v>0</v>
      </c>
      <c r="BL305" s="17" t="s">
        <v>170</v>
      </c>
      <c r="BM305" s="142" t="s">
        <v>1617</v>
      </c>
    </row>
    <row r="306" spans="2:65" s="1" customFormat="1" ht="29.25">
      <c r="B306" s="32"/>
      <c r="D306" s="148" t="s">
        <v>276</v>
      </c>
      <c r="F306" s="149" t="s">
        <v>3064</v>
      </c>
      <c r="I306" s="146"/>
      <c r="L306" s="32"/>
      <c r="M306" s="147"/>
      <c r="T306" s="53"/>
      <c r="AT306" s="17" t="s">
        <v>276</v>
      </c>
      <c r="AU306" s="17" t="s">
        <v>79</v>
      </c>
    </row>
    <row r="307" spans="2:65" s="1" customFormat="1" ht="24.2" customHeight="1">
      <c r="B307" s="32"/>
      <c r="C307" s="131" t="s">
        <v>959</v>
      </c>
      <c r="D307" s="131" t="s">
        <v>165</v>
      </c>
      <c r="E307" s="132" t="s">
        <v>3065</v>
      </c>
      <c r="F307" s="133" t="s">
        <v>3066</v>
      </c>
      <c r="G307" s="134" t="s">
        <v>2838</v>
      </c>
      <c r="H307" s="135">
        <v>3</v>
      </c>
      <c r="I307" s="136"/>
      <c r="J307" s="137">
        <f>ROUND(I307*H307,2)</f>
        <v>0</v>
      </c>
      <c r="K307" s="133" t="s">
        <v>192</v>
      </c>
      <c r="L307" s="32"/>
      <c r="M307" s="138" t="s">
        <v>19</v>
      </c>
      <c r="N307" s="139" t="s">
        <v>43</v>
      </c>
      <c r="P307" s="140">
        <f>O307*H307</f>
        <v>0</v>
      </c>
      <c r="Q307" s="140">
        <v>0</v>
      </c>
      <c r="R307" s="140">
        <f>Q307*H307</f>
        <v>0</v>
      </c>
      <c r="S307" s="140">
        <v>0</v>
      </c>
      <c r="T307" s="141">
        <f>S307*H307</f>
        <v>0</v>
      </c>
      <c r="AR307" s="142" t="s">
        <v>170</v>
      </c>
      <c r="AT307" s="142" t="s">
        <v>165</v>
      </c>
      <c r="AU307" s="142" t="s">
        <v>79</v>
      </c>
      <c r="AY307" s="17" t="s">
        <v>163</v>
      </c>
      <c r="BE307" s="143">
        <f>IF(N307="základní",J307,0)</f>
        <v>0</v>
      </c>
      <c r="BF307" s="143">
        <f>IF(N307="snížená",J307,0)</f>
        <v>0</v>
      </c>
      <c r="BG307" s="143">
        <f>IF(N307="zákl. přenesená",J307,0)</f>
        <v>0</v>
      </c>
      <c r="BH307" s="143">
        <f>IF(N307="sníž. přenesená",J307,0)</f>
        <v>0</v>
      </c>
      <c r="BI307" s="143">
        <f>IF(N307="nulová",J307,0)</f>
        <v>0</v>
      </c>
      <c r="BJ307" s="17" t="s">
        <v>79</v>
      </c>
      <c r="BK307" s="143">
        <f>ROUND(I307*H307,2)</f>
        <v>0</v>
      </c>
      <c r="BL307" s="17" t="s">
        <v>170</v>
      </c>
      <c r="BM307" s="142" t="s">
        <v>1627</v>
      </c>
    </row>
    <row r="308" spans="2:65" s="1" customFormat="1" ht="29.25">
      <c r="B308" s="32"/>
      <c r="D308" s="148" t="s">
        <v>276</v>
      </c>
      <c r="F308" s="149" t="s">
        <v>3067</v>
      </c>
      <c r="I308" s="146"/>
      <c r="L308" s="32"/>
      <c r="M308" s="147"/>
      <c r="T308" s="53"/>
      <c r="AT308" s="17" t="s">
        <v>276</v>
      </c>
      <c r="AU308" s="17" t="s">
        <v>79</v>
      </c>
    </row>
    <row r="309" spans="2:65" s="1" customFormat="1" ht="24.2" customHeight="1">
      <c r="B309" s="32"/>
      <c r="C309" s="131" t="s">
        <v>965</v>
      </c>
      <c r="D309" s="131" t="s">
        <v>165</v>
      </c>
      <c r="E309" s="132" t="s">
        <v>3068</v>
      </c>
      <c r="F309" s="133" t="s">
        <v>3069</v>
      </c>
      <c r="G309" s="134" t="s">
        <v>2838</v>
      </c>
      <c r="H309" s="135">
        <v>2</v>
      </c>
      <c r="I309" s="136"/>
      <c r="J309" s="137">
        <f>ROUND(I309*H309,2)</f>
        <v>0</v>
      </c>
      <c r="K309" s="133" t="s">
        <v>192</v>
      </c>
      <c r="L309" s="32"/>
      <c r="M309" s="138" t="s">
        <v>19</v>
      </c>
      <c r="N309" s="139" t="s">
        <v>43</v>
      </c>
      <c r="P309" s="140">
        <f>O309*H309</f>
        <v>0</v>
      </c>
      <c r="Q309" s="140">
        <v>0</v>
      </c>
      <c r="R309" s="140">
        <f>Q309*H309</f>
        <v>0</v>
      </c>
      <c r="S309" s="140">
        <v>0</v>
      </c>
      <c r="T309" s="141">
        <f>S309*H309</f>
        <v>0</v>
      </c>
      <c r="AR309" s="142" t="s">
        <v>170</v>
      </c>
      <c r="AT309" s="142" t="s">
        <v>165</v>
      </c>
      <c r="AU309" s="142" t="s">
        <v>79</v>
      </c>
      <c r="AY309" s="17" t="s">
        <v>163</v>
      </c>
      <c r="BE309" s="143">
        <f>IF(N309="základní",J309,0)</f>
        <v>0</v>
      </c>
      <c r="BF309" s="143">
        <f>IF(N309="snížená",J309,0)</f>
        <v>0</v>
      </c>
      <c r="BG309" s="143">
        <f>IF(N309="zákl. přenesená",J309,0)</f>
        <v>0</v>
      </c>
      <c r="BH309" s="143">
        <f>IF(N309="sníž. přenesená",J309,0)</f>
        <v>0</v>
      </c>
      <c r="BI309" s="143">
        <f>IF(N309="nulová",J309,0)</f>
        <v>0</v>
      </c>
      <c r="BJ309" s="17" t="s">
        <v>79</v>
      </c>
      <c r="BK309" s="143">
        <f>ROUND(I309*H309,2)</f>
        <v>0</v>
      </c>
      <c r="BL309" s="17" t="s">
        <v>170</v>
      </c>
      <c r="BM309" s="142" t="s">
        <v>1637</v>
      </c>
    </row>
    <row r="310" spans="2:65" s="1" customFormat="1" ht="29.25">
      <c r="B310" s="32"/>
      <c r="D310" s="148" t="s">
        <v>276</v>
      </c>
      <c r="F310" s="149" t="s">
        <v>3070</v>
      </c>
      <c r="I310" s="146"/>
      <c r="L310" s="32"/>
      <c r="M310" s="147"/>
      <c r="T310" s="53"/>
      <c r="AT310" s="17" t="s">
        <v>276</v>
      </c>
      <c r="AU310" s="17" t="s">
        <v>79</v>
      </c>
    </row>
    <row r="311" spans="2:65" s="1" customFormat="1" ht="37.9" customHeight="1">
      <c r="B311" s="32"/>
      <c r="C311" s="131" t="s">
        <v>968</v>
      </c>
      <c r="D311" s="131" t="s">
        <v>165</v>
      </c>
      <c r="E311" s="132" t="s">
        <v>3071</v>
      </c>
      <c r="F311" s="133" t="s">
        <v>3072</v>
      </c>
      <c r="G311" s="134" t="s">
        <v>2838</v>
      </c>
      <c r="H311" s="135">
        <v>6</v>
      </c>
      <c r="I311" s="136"/>
      <c r="J311" s="137">
        <f>ROUND(I311*H311,2)</f>
        <v>0</v>
      </c>
      <c r="K311" s="133" t="s">
        <v>192</v>
      </c>
      <c r="L311" s="32"/>
      <c r="M311" s="138" t="s">
        <v>19</v>
      </c>
      <c r="N311" s="139" t="s">
        <v>43</v>
      </c>
      <c r="P311" s="140">
        <f>O311*H311</f>
        <v>0</v>
      </c>
      <c r="Q311" s="140">
        <v>0</v>
      </c>
      <c r="R311" s="140">
        <f>Q311*H311</f>
        <v>0</v>
      </c>
      <c r="S311" s="140">
        <v>0</v>
      </c>
      <c r="T311" s="141">
        <f>S311*H311</f>
        <v>0</v>
      </c>
      <c r="AR311" s="142" t="s">
        <v>170</v>
      </c>
      <c r="AT311" s="142" t="s">
        <v>165</v>
      </c>
      <c r="AU311" s="142" t="s">
        <v>79</v>
      </c>
      <c r="AY311" s="17" t="s">
        <v>163</v>
      </c>
      <c r="BE311" s="143">
        <f>IF(N311="základní",J311,0)</f>
        <v>0</v>
      </c>
      <c r="BF311" s="143">
        <f>IF(N311="snížená",J311,0)</f>
        <v>0</v>
      </c>
      <c r="BG311" s="143">
        <f>IF(N311="zákl. přenesená",J311,0)</f>
        <v>0</v>
      </c>
      <c r="BH311" s="143">
        <f>IF(N311="sníž. přenesená",J311,0)</f>
        <v>0</v>
      </c>
      <c r="BI311" s="143">
        <f>IF(N311="nulová",J311,0)</f>
        <v>0</v>
      </c>
      <c r="BJ311" s="17" t="s">
        <v>79</v>
      </c>
      <c r="BK311" s="143">
        <f>ROUND(I311*H311,2)</f>
        <v>0</v>
      </c>
      <c r="BL311" s="17" t="s">
        <v>170</v>
      </c>
      <c r="BM311" s="142" t="s">
        <v>1645</v>
      </c>
    </row>
    <row r="312" spans="2:65" s="1" customFormat="1" ht="29.25">
      <c r="B312" s="32"/>
      <c r="D312" s="148" t="s">
        <v>276</v>
      </c>
      <c r="F312" s="149" t="s">
        <v>3073</v>
      </c>
      <c r="I312" s="146"/>
      <c r="L312" s="32"/>
      <c r="M312" s="147"/>
      <c r="T312" s="53"/>
      <c r="AT312" s="17" t="s">
        <v>276</v>
      </c>
      <c r="AU312" s="17" t="s">
        <v>79</v>
      </c>
    </row>
    <row r="313" spans="2:65" s="1" customFormat="1" ht="24.2" customHeight="1">
      <c r="B313" s="32"/>
      <c r="C313" s="131" t="s">
        <v>974</v>
      </c>
      <c r="D313" s="131" t="s">
        <v>165</v>
      </c>
      <c r="E313" s="132" t="s">
        <v>3074</v>
      </c>
      <c r="F313" s="133" t="s">
        <v>3075</v>
      </c>
      <c r="G313" s="134" t="s">
        <v>2838</v>
      </c>
      <c r="H313" s="135">
        <v>3</v>
      </c>
      <c r="I313" s="136"/>
      <c r="J313" s="137">
        <f>ROUND(I313*H313,2)</f>
        <v>0</v>
      </c>
      <c r="K313" s="133" t="s">
        <v>192</v>
      </c>
      <c r="L313" s="32"/>
      <c r="M313" s="138" t="s">
        <v>19</v>
      </c>
      <c r="N313" s="139" t="s">
        <v>43</v>
      </c>
      <c r="P313" s="140">
        <f>O313*H313</f>
        <v>0</v>
      </c>
      <c r="Q313" s="140">
        <v>0</v>
      </c>
      <c r="R313" s="140">
        <f>Q313*H313</f>
        <v>0</v>
      </c>
      <c r="S313" s="140">
        <v>0</v>
      </c>
      <c r="T313" s="141">
        <f>S313*H313</f>
        <v>0</v>
      </c>
      <c r="AR313" s="142" t="s">
        <v>170</v>
      </c>
      <c r="AT313" s="142" t="s">
        <v>165</v>
      </c>
      <c r="AU313" s="142" t="s">
        <v>79</v>
      </c>
      <c r="AY313" s="17" t="s">
        <v>163</v>
      </c>
      <c r="BE313" s="143">
        <f>IF(N313="základní",J313,0)</f>
        <v>0</v>
      </c>
      <c r="BF313" s="143">
        <f>IF(N313="snížená",J313,0)</f>
        <v>0</v>
      </c>
      <c r="BG313" s="143">
        <f>IF(N313="zákl. přenesená",J313,0)</f>
        <v>0</v>
      </c>
      <c r="BH313" s="143">
        <f>IF(N313="sníž. přenesená",J313,0)</f>
        <v>0</v>
      </c>
      <c r="BI313" s="143">
        <f>IF(N313="nulová",J313,0)</f>
        <v>0</v>
      </c>
      <c r="BJ313" s="17" t="s">
        <v>79</v>
      </c>
      <c r="BK313" s="143">
        <f>ROUND(I313*H313,2)</f>
        <v>0</v>
      </c>
      <c r="BL313" s="17" t="s">
        <v>170</v>
      </c>
      <c r="BM313" s="142" t="s">
        <v>1653</v>
      </c>
    </row>
    <row r="314" spans="2:65" s="1" customFormat="1" ht="29.25">
      <c r="B314" s="32"/>
      <c r="D314" s="148" t="s">
        <v>276</v>
      </c>
      <c r="F314" s="149" t="s">
        <v>3076</v>
      </c>
      <c r="I314" s="146"/>
      <c r="L314" s="32"/>
      <c r="M314" s="147"/>
      <c r="T314" s="53"/>
      <c r="AT314" s="17" t="s">
        <v>276</v>
      </c>
      <c r="AU314" s="17" t="s">
        <v>79</v>
      </c>
    </row>
    <row r="315" spans="2:65" s="1" customFormat="1" ht="37.9" customHeight="1">
      <c r="B315" s="32"/>
      <c r="C315" s="131" t="s">
        <v>979</v>
      </c>
      <c r="D315" s="131" t="s">
        <v>165</v>
      </c>
      <c r="E315" s="132" t="s">
        <v>3077</v>
      </c>
      <c r="F315" s="133" t="s">
        <v>3078</v>
      </c>
      <c r="G315" s="134" t="s">
        <v>2838</v>
      </c>
      <c r="H315" s="135">
        <v>1</v>
      </c>
      <c r="I315" s="136"/>
      <c r="J315" s="137">
        <f>ROUND(I315*H315,2)</f>
        <v>0</v>
      </c>
      <c r="K315" s="133" t="s">
        <v>192</v>
      </c>
      <c r="L315" s="32"/>
      <c r="M315" s="138" t="s">
        <v>19</v>
      </c>
      <c r="N315" s="139" t="s">
        <v>43</v>
      </c>
      <c r="P315" s="140">
        <f>O315*H315</f>
        <v>0</v>
      </c>
      <c r="Q315" s="140">
        <v>0</v>
      </c>
      <c r="R315" s="140">
        <f>Q315*H315</f>
        <v>0</v>
      </c>
      <c r="S315" s="140">
        <v>0</v>
      </c>
      <c r="T315" s="141">
        <f>S315*H315</f>
        <v>0</v>
      </c>
      <c r="AR315" s="142" t="s">
        <v>170</v>
      </c>
      <c r="AT315" s="142" t="s">
        <v>165</v>
      </c>
      <c r="AU315" s="142" t="s">
        <v>79</v>
      </c>
      <c r="AY315" s="17" t="s">
        <v>163</v>
      </c>
      <c r="BE315" s="143">
        <f>IF(N315="základní",J315,0)</f>
        <v>0</v>
      </c>
      <c r="BF315" s="143">
        <f>IF(N315="snížená",J315,0)</f>
        <v>0</v>
      </c>
      <c r="BG315" s="143">
        <f>IF(N315="zákl. přenesená",J315,0)</f>
        <v>0</v>
      </c>
      <c r="BH315" s="143">
        <f>IF(N315="sníž. přenesená",J315,0)</f>
        <v>0</v>
      </c>
      <c r="BI315" s="143">
        <f>IF(N315="nulová",J315,0)</f>
        <v>0</v>
      </c>
      <c r="BJ315" s="17" t="s">
        <v>79</v>
      </c>
      <c r="BK315" s="143">
        <f>ROUND(I315*H315,2)</f>
        <v>0</v>
      </c>
      <c r="BL315" s="17" t="s">
        <v>170</v>
      </c>
      <c r="BM315" s="142" t="s">
        <v>1661</v>
      </c>
    </row>
    <row r="316" spans="2:65" s="1" customFormat="1" ht="29.25">
      <c r="B316" s="32"/>
      <c r="D316" s="148" t="s">
        <v>276</v>
      </c>
      <c r="F316" s="149" t="s">
        <v>3079</v>
      </c>
      <c r="I316" s="146"/>
      <c r="L316" s="32"/>
      <c r="M316" s="147"/>
      <c r="T316" s="53"/>
      <c r="AT316" s="17" t="s">
        <v>276</v>
      </c>
      <c r="AU316" s="17" t="s">
        <v>79</v>
      </c>
    </row>
    <row r="317" spans="2:65" s="1" customFormat="1" ht="16.5" customHeight="1">
      <c r="B317" s="32"/>
      <c r="C317" s="131" t="s">
        <v>983</v>
      </c>
      <c r="D317" s="131" t="s">
        <v>165</v>
      </c>
      <c r="E317" s="132" t="s">
        <v>3080</v>
      </c>
      <c r="F317" s="133" t="s">
        <v>3081</v>
      </c>
      <c r="G317" s="134" t="s">
        <v>2382</v>
      </c>
      <c r="H317" s="135">
        <v>2</v>
      </c>
      <c r="I317" s="136"/>
      <c r="J317" s="137">
        <f>ROUND(I317*H317,2)</f>
        <v>0</v>
      </c>
      <c r="K317" s="133" t="s">
        <v>192</v>
      </c>
      <c r="L317" s="32"/>
      <c r="M317" s="138" t="s">
        <v>19</v>
      </c>
      <c r="N317" s="139" t="s">
        <v>43</v>
      </c>
      <c r="P317" s="140">
        <f>O317*H317</f>
        <v>0</v>
      </c>
      <c r="Q317" s="140">
        <v>0</v>
      </c>
      <c r="R317" s="140">
        <f>Q317*H317</f>
        <v>0</v>
      </c>
      <c r="S317" s="140">
        <v>0</v>
      </c>
      <c r="T317" s="141">
        <f>S317*H317</f>
        <v>0</v>
      </c>
      <c r="AR317" s="142" t="s">
        <v>170</v>
      </c>
      <c r="AT317" s="142" t="s">
        <v>165</v>
      </c>
      <c r="AU317" s="142" t="s">
        <v>79</v>
      </c>
      <c r="AY317" s="17" t="s">
        <v>163</v>
      </c>
      <c r="BE317" s="143">
        <f>IF(N317="základní",J317,0)</f>
        <v>0</v>
      </c>
      <c r="BF317" s="143">
        <f>IF(N317="snížená",J317,0)</f>
        <v>0</v>
      </c>
      <c r="BG317" s="143">
        <f>IF(N317="zákl. přenesená",J317,0)</f>
        <v>0</v>
      </c>
      <c r="BH317" s="143">
        <f>IF(N317="sníž. přenesená",J317,0)</f>
        <v>0</v>
      </c>
      <c r="BI317" s="143">
        <f>IF(N317="nulová",J317,0)</f>
        <v>0</v>
      </c>
      <c r="BJ317" s="17" t="s">
        <v>79</v>
      </c>
      <c r="BK317" s="143">
        <f>ROUND(I317*H317,2)</f>
        <v>0</v>
      </c>
      <c r="BL317" s="17" t="s">
        <v>170</v>
      </c>
      <c r="BM317" s="142" t="s">
        <v>1669</v>
      </c>
    </row>
    <row r="318" spans="2:65" s="1" customFormat="1" ht="24.2" customHeight="1">
      <c r="B318" s="32"/>
      <c r="C318" s="131" t="s">
        <v>989</v>
      </c>
      <c r="D318" s="131" t="s">
        <v>165</v>
      </c>
      <c r="E318" s="132" t="s">
        <v>3082</v>
      </c>
      <c r="F318" s="133" t="s">
        <v>3083</v>
      </c>
      <c r="G318" s="134" t="s">
        <v>274</v>
      </c>
      <c r="H318" s="135">
        <v>3.5</v>
      </c>
      <c r="I318" s="136"/>
      <c r="J318" s="137">
        <f>ROUND(I318*H318,2)</f>
        <v>0</v>
      </c>
      <c r="K318" s="133" t="s">
        <v>192</v>
      </c>
      <c r="L318" s="32"/>
      <c r="M318" s="138" t="s">
        <v>19</v>
      </c>
      <c r="N318" s="139" t="s">
        <v>43</v>
      </c>
      <c r="P318" s="140">
        <f>O318*H318</f>
        <v>0</v>
      </c>
      <c r="Q318" s="140">
        <v>0</v>
      </c>
      <c r="R318" s="140">
        <f>Q318*H318</f>
        <v>0</v>
      </c>
      <c r="S318" s="140">
        <v>0</v>
      </c>
      <c r="T318" s="141">
        <f>S318*H318</f>
        <v>0</v>
      </c>
      <c r="AR318" s="142" t="s">
        <v>170</v>
      </c>
      <c r="AT318" s="142" t="s">
        <v>165</v>
      </c>
      <c r="AU318" s="142" t="s">
        <v>79</v>
      </c>
      <c r="AY318" s="17" t="s">
        <v>163</v>
      </c>
      <c r="BE318" s="143">
        <f>IF(N318="základní",J318,0)</f>
        <v>0</v>
      </c>
      <c r="BF318" s="143">
        <f>IF(N318="snížená",J318,0)</f>
        <v>0</v>
      </c>
      <c r="BG318" s="143">
        <f>IF(N318="zákl. přenesená",J318,0)</f>
        <v>0</v>
      </c>
      <c r="BH318" s="143">
        <f>IF(N318="sníž. přenesená",J318,0)</f>
        <v>0</v>
      </c>
      <c r="BI318" s="143">
        <f>IF(N318="nulová",J318,0)</f>
        <v>0</v>
      </c>
      <c r="BJ318" s="17" t="s">
        <v>79</v>
      </c>
      <c r="BK318" s="143">
        <f>ROUND(I318*H318,2)</f>
        <v>0</v>
      </c>
      <c r="BL318" s="17" t="s">
        <v>170</v>
      </c>
      <c r="BM318" s="142" t="s">
        <v>1677</v>
      </c>
    </row>
    <row r="319" spans="2:65" s="11" customFormat="1" ht="25.9" customHeight="1">
      <c r="B319" s="119"/>
      <c r="D319" s="120" t="s">
        <v>71</v>
      </c>
      <c r="E319" s="121" t="s">
        <v>3084</v>
      </c>
      <c r="F319" s="121" t="s">
        <v>3085</v>
      </c>
      <c r="I319" s="122"/>
      <c r="J319" s="123">
        <f>BK319</f>
        <v>0</v>
      </c>
      <c r="L319" s="119"/>
      <c r="M319" s="124"/>
      <c r="P319" s="125">
        <f>SUM(P320:P340)</f>
        <v>0</v>
      </c>
      <c r="R319" s="125">
        <f>SUM(R320:R340)</f>
        <v>0</v>
      </c>
      <c r="T319" s="126">
        <f>SUM(T320:T340)</f>
        <v>0</v>
      </c>
      <c r="AR319" s="120" t="s">
        <v>79</v>
      </c>
      <c r="AT319" s="127" t="s">
        <v>71</v>
      </c>
      <c r="AU319" s="127" t="s">
        <v>72</v>
      </c>
      <c r="AY319" s="120" t="s">
        <v>163</v>
      </c>
      <c r="BK319" s="128">
        <f>SUM(BK320:BK340)</f>
        <v>0</v>
      </c>
    </row>
    <row r="320" spans="2:65" s="1" customFormat="1" ht="16.5" customHeight="1">
      <c r="B320" s="32"/>
      <c r="C320" s="131" t="s">
        <v>994</v>
      </c>
      <c r="D320" s="131" t="s">
        <v>165</v>
      </c>
      <c r="E320" s="132" t="s">
        <v>3086</v>
      </c>
      <c r="F320" s="133" t="s">
        <v>3087</v>
      </c>
      <c r="G320" s="134" t="s">
        <v>2382</v>
      </c>
      <c r="H320" s="135">
        <v>86</v>
      </c>
      <c r="I320" s="136"/>
      <c r="J320" s="137">
        <f>ROUND(I320*H320,2)</f>
        <v>0</v>
      </c>
      <c r="K320" s="133" t="s">
        <v>192</v>
      </c>
      <c r="L320" s="32"/>
      <c r="M320" s="138" t="s">
        <v>19</v>
      </c>
      <c r="N320" s="139" t="s">
        <v>43</v>
      </c>
      <c r="P320" s="140">
        <f>O320*H320</f>
        <v>0</v>
      </c>
      <c r="Q320" s="140">
        <v>0</v>
      </c>
      <c r="R320" s="140">
        <f>Q320*H320</f>
        <v>0</v>
      </c>
      <c r="S320" s="140">
        <v>0</v>
      </c>
      <c r="T320" s="141">
        <f>S320*H320</f>
        <v>0</v>
      </c>
      <c r="AR320" s="142" t="s">
        <v>170</v>
      </c>
      <c r="AT320" s="142" t="s">
        <v>165</v>
      </c>
      <c r="AU320" s="142" t="s">
        <v>79</v>
      </c>
      <c r="AY320" s="17" t="s">
        <v>163</v>
      </c>
      <c r="BE320" s="143">
        <f>IF(N320="základní",J320,0)</f>
        <v>0</v>
      </c>
      <c r="BF320" s="143">
        <f>IF(N320="snížená",J320,0)</f>
        <v>0</v>
      </c>
      <c r="BG320" s="143">
        <f>IF(N320="zákl. přenesená",J320,0)</f>
        <v>0</v>
      </c>
      <c r="BH320" s="143">
        <f>IF(N320="sníž. přenesená",J320,0)</f>
        <v>0</v>
      </c>
      <c r="BI320" s="143">
        <f>IF(N320="nulová",J320,0)</f>
        <v>0</v>
      </c>
      <c r="BJ320" s="17" t="s">
        <v>79</v>
      </c>
      <c r="BK320" s="143">
        <f>ROUND(I320*H320,2)</f>
        <v>0</v>
      </c>
      <c r="BL320" s="17" t="s">
        <v>170</v>
      </c>
      <c r="BM320" s="142" t="s">
        <v>1690</v>
      </c>
    </row>
    <row r="321" spans="2:65" s="1" customFormat="1" ht="29.25">
      <c r="B321" s="32"/>
      <c r="D321" s="148" t="s">
        <v>276</v>
      </c>
      <c r="F321" s="149" t="s">
        <v>3088</v>
      </c>
      <c r="I321" s="146"/>
      <c r="L321" s="32"/>
      <c r="M321" s="147"/>
      <c r="T321" s="53"/>
      <c r="AT321" s="17" t="s">
        <v>276</v>
      </c>
      <c r="AU321" s="17" t="s">
        <v>79</v>
      </c>
    </row>
    <row r="322" spans="2:65" s="1" customFormat="1" ht="21.75" customHeight="1">
      <c r="B322" s="32"/>
      <c r="C322" s="131" t="s">
        <v>1000</v>
      </c>
      <c r="D322" s="131" t="s">
        <v>165</v>
      </c>
      <c r="E322" s="132" t="s">
        <v>3089</v>
      </c>
      <c r="F322" s="133" t="s">
        <v>3090</v>
      </c>
      <c r="G322" s="134" t="s">
        <v>2382</v>
      </c>
      <c r="H322" s="135">
        <v>35</v>
      </c>
      <c r="I322" s="136"/>
      <c r="J322" s="137">
        <f>ROUND(I322*H322,2)</f>
        <v>0</v>
      </c>
      <c r="K322" s="133" t="s">
        <v>192</v>
      </c>
      <c r="L322" s="32"/>
      <c r="M322" s="138" t="s">
        <v>19</v>
      </c>
      <c r="N322" s="139" t="s">
        <v>43</v>
      </c>
      <c r="P322" s="140">
        <f>O322*H322</f>
        <v>0</v>
      </c>
      <c r="Q322" s="140">
        <v>0</v>
      </c>
      <c r="R322" s="140">
        <f>Q322*H322</f>
        <v>0</v>
      </c>
      <c r="S322" s="140">
        <v>0</v>
      </c>
      <c r="T322" s="141">
        <f>S322*H322</f>
        <v>0</v>
      </c>
      <c r="AR322" s="142" t="s">
        <v>170</v>
      </c>
      <c r="AT322" s="142" t="s">
        <v>165</v>
      </c>
      <c r="AU322" s="142" t="s">
        <v>79</v>
      </c>
      <c r="AY322" s="17" t="s">
        <v>163</v>
      </c>
      <c r="BE322" s="143">
        <f>IF(N322="základní",J322,0)</f>
        <v>0</v>
      </c>
      <c r="BF322" s="143">
        <f>IF(N322="snížená",J322,0)</f>
        <v>0</v>
      </c>
      <c r="BG322" s="143">
        <f>IF(N322="zákl. přenesená",J322,0)</f>
        <v>0</v>
      </c>
      <c r="BH322" s="143">
        <f>IF(N322="sníž. přenesená",J322,0)</f>
        <v>0</v>
      </c>
      <c r="BI322" s="143">
        <f>IF(N322="nulová",J322,0)</f>
        <v>0</v>
      </c>
      <c r="BJ322" s="17" t="s">
        <v>79</v>
      </c>
      <c r="BK322" s="143">
        <f>ROUND(I322*H322,2)</f>
        <v>0</v>
      </c>
      <c r="BL322" s="17" t="s">
        <v>170</v>
      </c>
      <c r="BM322" s="142" t="s">
        <v>1703</v>
      </c>
    </row>
    <row r="323" spans="2:65" s="1" customFormat="1" ht="29.25">
      <c r="B323" s="32"/>
      <c r="D323" s="148" t="s">
        <v>276</v>
      </c>
      <c r="F323" s="149" t="s">
        <v>3091</v>
      </c>
      <c r="I323" s="146"/>
      <c r="L323" s="32"/>
      <c r="M323" s="147"/>
      <c r="T323" s="53"/>
      <c r="AT323" s="17" t="s">
        <v>276</v>
      </c>
      <c r="AU323" s="17" t="s">
        <v>79</v>
      </c>
    </row>
    <row r="324" spans="2:65" s="1" customFormat="1" ht="37.9" customHeight="1">
      <c r="B324" s="32"/>
      <c r="C324" s="131" t="s">
        <v>1005</v>
      </c>
      <c r="D324" s="131" t="s">
        <v>165</v>
      </c>
      <c r="E324" s="132" t="s">
        <v>3092</v>
      </c>
      <c r="F324" s="133" t="s">
        <v>3093</v>
      </c>
      <c r="G324" s="134" t="s">
        <v>2382</v>
      </c>
      <c r="H324" s="135">
        <v>2</v>
      </c>
      <c r="I324" s="136"/>
      <c r="J324" s="137">
        <f>ROUND(I324*H324,2)</f>
        <v>0</v>
      </c>
      <c r="K324" s="133" t="s">
        <v>192</v>
      </c>
      <c r="L324" s="32"/>
      <c r="M324" s="138" t="s">
        <v>19</v>
      </c>
      <c r="N324" s="139" t="s">
        <v>43</v>
      </c>
      <c r="P324" s="140">
        <f>O324*H324</f>
        <v>0</v>
      </c>
      <c r="Q324" s="140">
        <v>0</v>
      </c>
      <c r="R324" s="140">
        <f>Q324*H324</f>
        <v>0</v>
      </c>
      <c r="S324" s="140">
        <v>0</v>
      </c>
      <c r="T324" s="141">
        <f>S324*H324</f>
        <v>0</v>
      </c>
      <c r="AR324" s="142" t="s">
        <v>170</v>
      </c>
      <c r="AT324" s="142" t="s">
        <v>165</v>
      </c>
      <c r="AU324" s="142" t="s">
        <v>79</v>
      </c>
      <c r="AY324" s="17" t="s">
        <v>163</v>
      </c>
      <c r="BE324" s="143">
        <f>IF(N324="základní",J324,0)</f>
        <v>0</v>
      </c>
      <c r="BF324" s="143">
        <f>IF(N324="snížená",J324,0)</f>
        <v>0</v>
      </c>
      <c r="BG324" s="143">
        <f>IF(N324="zákl. přenesená",J324,0)</f>
        <v>0</v>
      </c>
      <c r="BH324" s="143">
        <f>IF(N324="sníž. přenesená",J324,0)</f>
        <v>0</v>
      </c>
      <c r="BI324" s="143">
        <f>IF(N324="nulová",J324,0)</f>
        <v>0</v>
      </c>
      <c r="BJ324" s="17" t="s">
        <v>79</v>
      </c>
      <c r="BK324" s="143">
        <f>ROUND(I324*H324,2)</f>
        <v>0</v>
      </c>
      <c r="BL324" s="17" t="s">
        <v>170</v>
      </c>
      <c r="BM324" s="142" t="s">
        <v>1712</v>
      </c>
    </row>
    <row r="325" spans="2:65" s="1" customFormat="1" ht="29.25">
      <c r="B325" s="32"/>
      <c r="D325" s="148" t="s">
        <v>276</v>
      </c>
      <c r="F325" s="149" t="s">
        <v>3094</v>
      </c>
      <c r="I325" s="146"/>
      <c r="L325" s="32"/>
      <c r="M325" s="147"/>
      <c r="T325" s="53"/>
      <c r="AT325" s="17" t="s">
        <v>276</v>
      </c>
      <c r="AU325" s="17" t="s">
        <v>79</v>
      </c>
    </row>
    <row r="326" spans="2:65" s="1" customFormat="1" ht="21.75" customHeight="1">
      <c r="B326" s="32"/>
      <c r="C326" s="131" t="s">
        <v>1011</v>
      </c>
      <c r="D326" s="131" t="s">
        <v>165</v>
      </c>
      <c r="E326" s="132" t="s">
        <v>3095</v>
      </c>
      <c r="F326" s="133" t="s">
        <v>3096</v>
      </c>
      <c r="G326" s="134" t="s">
        <v>2382</v>
      </c>
      <c r="H326" s="135">
        <v>3</v>
      </c>
      <c r="I326" s="136"/>
      <c r="J326" s="137">
        <f>ROUND(I326*H326,2)</f>
        <v>0</v>
      </c>
      <c r="K326" s="133" t="s">
        <v>192</v>
      </c>
      <c r="L326" s="32"/>
      <c r="M326" s="138" t="s">
        <v>19</v>
      </c>
      <c r="N326" s="139" t="s">
        <v>43</v>
      </c>
      <c r="P326" s="140">
        <f>O326*H326</f>
        <v>0</v>
      </c>
      <c r="Q326" s="140">
        <v>0</v>
      </c>
      <c r="R326" s="140">
        <f>Q326*H326</f>
        <v>0</v>
      </c>
      <c r="S326" s="140">
        <v>0</v>
      </c>
      <c r="T326" s="141">
        <f>S326*H326</f>
        <v>0</v>
      </c>
      <c r="AR326" s="142" t="s">
        <v>170</v>
      </c>
      <c r="AT326" s="142" t="s">
        <v>165</v>
      </c>
      <c r="AU326" s="142" t="s">
        <v>79</v>
      </c>
      <c r="AY326" s="17" t="s">
        <v>163</v>
      </c>
      <c r="BE326" s="143">
        <f>IF(N326="základní",J326,0)</f>
        <v>0</v>
      </c>
      <c r="BF326" s="143">
        <f>IF(N326="snížená",J326,0)</f>
        <v>0</v>
      </c>
      <c r="BG326" s="143">
        <f>IF(N326="zákl. přenesená",J326,0)</f>
        <v>0</v>
      </c>
      <c r="BH326" s="143">
        <f>IF(N326="sníž. přenesená",J326,0)</f>
        <v>0</v>
      </c>
      <c r="BI326" s="143">
        <f>IF(N326="nulová",J326,0)</f>
        <v>0</v>
      </c>
      <c r="BJ326" s="17" t="s">
        <v>79</v>
      </c>
      <c r="BK326" s="143">
        <f>ROUND(I326*H326,2)</f>
        <v>0</v>
      </c>
      <c r="BL326" s="17" t="s">
        <v>170</v>
      </c>
      <c r="BM326" s="142" t="s">
        <v>1723</v>
      </c>
    </row>
    <row r="327" spans="2:65" s="1" customFormat="1" ht="29.25">
      <c r="B327" s="32"/>
      <c r="D327" s="148" t="s">
        <v>276</v>
      </c>
      <c r="F327" s="149" t="s">
        <v>3097</v>
      </c>
      <c r="I327" s="146"/>
      <c r="L327" s="32"/>
      <c r="M327" s="147"/>
      <c r="T327" s="53"/>
      <c r="AT327" s="17" t="s">
        <v>276</v>
      </c>
      <c r="AU327" s="17" t="s">
        <v>79</v>
      </c>
    </row>
    <row r="328" spans="2:65" s="1" customFormat="1" ht="24.2" customHeight="1">
      <c r="B328" s="32"/>
      <c r="C328" s="131" t="s">
        <v>1017</v>
      </c>
      <c r="D328" s="131" t="s">
        <v>165</v>
      </c>
      <c r="E328" s="132" t="s">
        <v>3098</v>
      </c>
      <c r="F328" s="133" t="s">
        <v>3099</v>
      </c>
      <c r="G328" s="134" t="s">
        <v>2382</v>
      </c>
      <c r="H328" s="135">
        <v>2</v>
      </c>
      <c r="I328" s="136"/>
      <c r="J328" s="137">
        <f>ROUND(I328*H328,2)</f>
        <v>0</v>
      </c>
      <c r="K328" s="133" t="s">
        <v>192</v>
      </c>
      <c r="L328" s="32"/>
      <c r="M328" s="138" t="s">
        <v>19</v>
      </c>
      <c r="N328" s="139" t="s">
        <v>43</v>
      </c>
      <c r="P328" s="140">
        <f>O328*H328</f>
        <v>0</v>
      </c>
      <c r="Q328" s="140">
        <v>0</v>
      </c>
      <c r="R328" s="140">
        <f>Q328*H328</f>
        <v>0</v>
      </c>
      <c r="S328" s="140">
        <v>0</v>
      </c>
      <c r="T328" s="141">
        <f>S328*H328</f>
        <v>0</v>
      </c>
      <c r="AR328" s="142" t="s">
        <v>170</v>
      </c>
      <c r="AT328" s="142" t="s">
        <v>165</v>
      </c>
      <c r="AU328" s="142" t="s">
        <v>79</v>
      </c>
      <c r="AY328" s="17" t="s">
        <v>163</v>
      </c>
      <c r="BE328" s="143">
        <f>IF(N328="základní",J328,0)</f>
        <v>0</v>
      </c>
      <c r="BF328" s="143">
        <f>IF(N328="snížená",J328,0)</f>
        <v>0</v>
      </c>
      <c r="BG328" s="143">
        <f>IF(N328="zákl. přenesená",J328,0)</f>
        <v>0</v>
      </c>
      <c r="BH328" s="143">
        <f>IF(N328="sníž. přenesená",J328,0)</f>
        <v>0</v>
      </c>
      <c r="BI328" s="143">
        <f>IF(N328="nulová",J328,0)</f>
        <v>0</v>
      </c>
      <c r="BJ328" s="17" t="s">
        <v>79</v>
      </c>
      <c r="BK328" s="143">
        <f>ROUND(I328*H328,2)</f>
        <v>0</v>
      </c>
      <c r="BL328" s="17" t="s">
        <v>170</v>
      </c>
      <c r="BM328" s="142" t="s">
        <v>1734</v>
      </c>
    </row>
    <row r="329" spans="2:65" s="1" customFormat="1" ht="29.25">
      <c r="B329" s="32"/>
      <c r="D329" s="148" t="s">
        <v>276</v>
      </c>
      <c r="F329" s="149" t="s">
        <v>3100</v>
      </c>
      <c r="I329" s="146"/>
      <c r="L329" s="32"/>
      <c r="M329" s="147"/>
      <c r="T329" s="53"/>
      <c r="AT329" s="17" t="s">
        <v>276</v>
      </c>
      <c r="AU329" s="17" t="s">
        <v>79</v>
      </c>
    </row>
    <row r="330" spans="2:65" s="1" customFormat="1" ht="16.5" customHeight="1">
      <c r="B330" s="32"/>
      <c r="C330" s="131" t="s">
        <v>1020</v>
      </c>
      <c r="D330" s="131" t="s">
        <v>165</v>
      </c>
      <c r="E330" s="132" t="s">
        <v>3101</v>
      </c>
      <c r="F330" s="133" t="s">
        <v>3102</v>
      </c>
      <c r="G330" s="134" t="s">
        <v>2382</v>
      </c>
      <c r="H330" s="135">
        <v>35</v>
      </c>
      <c r="I330" s="136"/>
      <c r="J330" s="137">
        <f>ROUND(I330*H330,2)</f>
        <v>0</v>
      </c>
      <c r="K330" s="133" t="s">
        <v>192</v>
      </c>
      <c r="L330" s="32"/>
      <c r="M330" s="138" t="s">
        <v>19</v>
      </c>
      <c r="N330" s="139" t="s">
        <v>43</v>
      </c>
      <c r="P330" s="140">
        <f>O330*H330</f>
        <v>0</v>
      </c>
      <c r="Q330" s="140">
        <v>0</v>
      </c>
      <c r="R330" s="140">
        <f>Q330*H330</f>
        <v>0</v>
      </c>
      <c r="S330" s="140">
        <v>0</v>
      </c>
      <c r="T330" s="141">
        <f>S330*H330</f>
        <v>0</v>
      </c>
      <c r="AR330" s="142" t="s">
        <v>170</v>
      </c>
      <c r="AT330" s="142" t="s">
        <v>165</v>
      </c>
      <c r="AU330" s="142" t="s">
        <v>79</v>
      </c>
      <c r="AY330" s="17" t="s">
        <v>163</v>
      </c>
      <c r="BE330" s="143">
        <f>IF(N330="základní",J330,0)</f>
        <v>0</v>
      </c>
      <c r="BF330" s="143">
        <f>IF(N330="snížená",J330,0)</f>
        <v>0</v>
      </c>
      <c r="BG330" s="143">
        <f>IF(N330="zákl. přenesená",J330,0)</f>
        <v>0</v>
      </c>
      <c r="BH330" s="143">
        <f>IF(N330="sníž. přenesená",J330,0)</f>
        <v>0</v>
      </c>
      <c r="BI330" s="143">
        <f>IF(N330="nulová",J330,0)</f>
        <v>0</v>
      </c>
      <c r="BJ330" s="17" t="s">
        <v>79</v>
      </c>
      <c r="BK330" s="143">
        <f>ROUND(I330*H330,2)</f>
        <v>0</v>
      </c>
      <c r="BL330" s="17" t="s">
        <v>170</v>
      </c>
      <c r="BM330" s="142" t="s">
        <v>1747</v>
      </c>
    </row>
    <row r="331" spans="2:65" s="1" customFormat="1" ht="29.25">
      <c r="B331" s="32"/>
      <c r="D331" s="148" t="s">
        <v>276</v>
      </c>
      <c r="F331" s="149" t="s">
        <v>3103</v>
      </c>
      <c r="I331" s="146"/>
      <c r="L331" s="32"/>
      <c r="M331" s="147"/>
      <c r="T331" s="53"/>
      <c r="AT331" s="17" t="s">
        <v>276</v>
      </c>
      <c r="AU331" s="17" t="s">
        <v>79</v>
      </c>
    </row>
    <row r="332" spans="2:65" s="1" customFormat="1" ht="16.5" customHeight="1">
      <c r="B332" s="32"/>
      <c r="C332" s="131" t="s">
        <v>1025</v>
      </c>
      <c r="D332" s="131" t="s">
        <v>165</v>
      </c>
      <c r="E332" s="132" t="s">
        <v>3104</v>
      </c>
      <c r="F332" s="133" t="s">
        <v>3105</v>
      </c>
      <c r="G332" s="134" t="s">
        <v>2382</v>
      </c>
      <c r="H332" s="135">
        <v>26</v>
      </c>
      <c r="I332" s="136"/>
      <c r="J332" s="137">
        <f>ROUND(I332*H332,2)</f>
        <v>0</v>
      </c>
      <c r="K332" s="133" t="s">
        <v>192</v>
      </c>
      <c r="L332" s="32"/>
      <c r="M332" s="138" t="s">
        <v>19</v>
      </c>
      <c r="N332" s="139" t="s">
        <v>43</v>
      </c>
      <c r="P332" s="140">
        <f>O332*H332</f>
        <v>0</v>
      </c>
      <c r="Q332" s="140">
        <v>0</v>
      </c>
      <c r="R332" s="140">
        <f>Q332*H332</f>
        <v>0</v>
      </c>
      <c r="S332" s="140">
        <v>0</v>
      </c>
      <c r="T332" s="141">
        <f>S332*H332</f>
        <v>0</v>
      </c>
      <c r="AR332" s="142" t="s">
        <v>170</v>
      </c>
      <c r="AT332" s="142" t="s">
        <v>165</v>
      </c>
      <c r="AU332" s="142" t="s">
        <v>79</v>
      </c>
      <c r="AY332" s="17" t="s">
        <v>163</v>
      </c>
      <c r="BE332" s="143">
        <f>IF(N332="základní",J332,0)</f>
        <v>0</v>
      </c>
      <c r="BF332" s="143">
        <f>IF(N332="snížená",J332,0)</f>
        <v>0</v>
      </c>
      <c r="BG332" s="143">
        <f>IF(N332="zákl. přenesená",J332,0)</f>
        <v>0</v>
      </c>
      <c r="BH332" s="143">
        <f>IF(N332="sníž. přenesená",J332,0)</f>
        <v>0</v>
      </c>
      <c r="BI332" s="143">
        <f>IF(N332="nulová",J332,0)</f>
        <v>0</v>
      </c>
      <c r="BJ332" s="17" t="s">
        <v>79</v>
      </c>
      <c r="BK332" s="143">
        <f>ROUND(I332*H332,2)</f>
        <v>0</v>
      </c>
      <c r="BL332" s="17" t="s">
        <v>170</v>
      </c>
      <c r="BM332" s="142" t="s">
        <v>1757</v>
      </c>
    </row>
    <row r="333" spans="2:65" s="1" customFormat="1" ht="29.25">
      <c r="B333" s="32"/>
      <c r="D333" s="148" t="s">
        <v>276</v>
      </c>
      <c r="F333" s="149" t="s">
        <v>3106</v>
      </c>
      <c r="I333" s="146"/>
      <c r="L333" s="32"/>
      <c r="M333" s="147"/>
      <c r="T333" s="53"/>
      <c r="AT333" s="17" t="s">
        <v>276</v>
      </c>
      <c r="AU333" s="17" t="s">
        <v>79</v>
      </c>
    </row>
    <row r="334" spans="2:65" s="1" customFormat="1" ht="24.2" customHeight="1">
      <c r="B334" s="32"/>
      <c r="C334" s="131" t="s">
        <v>1032</v>
      </c>
      <c r="D334" s="131" t="s">
        <v>165</v>
      </c>
      <c r="E334" s="132" t="s">
        <v>3107</v>
      </c>
      <c r="F334" s="133" t="s">
        <v>3108</v>
      </c>
      <c r="G334" s="134" t="s">
        <v>2382</v>
      </c>
      <c r="H334" s="135">
        <v>2</v>
      </c>
      <c r="I334" s="136"/>
      <c r="J334" s="137">
        <f>ROUND(I334*H334,2)</f>
        <v>0</v>
      </c>
      <c r="K334" s="133" t="s">
        <v>192</v>
      </c>
      <c r="L334" s="32"/>
      <c r="M334" s="138" t="s">
        <v>19</v>
      </c>
      <c r="N334" s="139" t="s">
        <v>43</v>
      </c>
      <c r="P334" s="140">
        <f>O334*H334</f>
        <v>0</v>
      </c>
      <c r="Q334" s="140">
        <v>0</v>
      </c>
      <c r="R334" s="140">
        <f>Q334*H334</f>
        <v>0</v>
      </c>
      <c r="S334" s="140">
        <v>0</v>
      </c>
      <c r="T334" s="141">
        <f>S334*H334</f>
        <v>0</v>
      </c>
      <c r="AR334" s="142" t="s">
        <v>170</v>
      </c>
      <c r="AT334" s="142" t="s">
        <v>165</v>
      </c>
      <c r="AU334" s="142" t="s">
        <v>79</v>
      </c>
      <c r="AY334" s="17" t="s">
        <v>163</v>
      </c>
      <c r="BE334" s="143">
        <f>IF(N334="základní",J334,0)</f>
        <v>0</v>
      </c>
      <c r="BF334" s="143">
        <f>IF(N334="snížená",J334,0)</f>
        <v>0</v>
      </c>
      <c r="BG334" s="143">
        <f>IF(N334="zákl. přenesená",J334,0)</f>
        <v>0</v>
      </c>
      <c r="BH334" s="143">
        <f>IF(N334="sníž. přenesená",J334,0)</f>
        <v>0</v>
      </c>
      <c r="BI334" s="143">
        <f>IF(N334="nulová",J334,0)</f>
        <v>0</v>
      </c>
      <c r="BJ334" s="17" t="s">
        <v>79</v>
      </c>
      <c r="BK334" s="143">
        <f>ROUND(I334*H334,2)</f>
        <v>0</v>
      </c>
      <c r="BL334" s="17" t="s">
        <v>170</v>
      </c>
      <c r="BM334" s="142" t="s">
        <v>1770</v>
      </c>
    </row>
    <row r="335" spans="2:65" s="1" customFormat="1" ht="29.25">
      <c r="B335" s="32"/>
      <c r="D335" s="148" t="s">
        <v>276</v>
      </c>
      <c r="F335" s="149" t="s">
        <v>3109</v>
      </c>
      <c r="I335" s="146"/>
      <c r="L335" s="32"/>
      <c r="M335" s="147"/>
      <c r="T335" s="53"/>
      <c r="AT335" s="17" t="s">
        <v>276</v>
      </c>
      <c r="AU335" s="17" t="s">
        <v>79</v>
      </c>
    </row>
    <row r="336" spans="2:65" s="1" customFormat="1" ht="16.5" customHeight="1">
      <c r="B336" s="32"/>
      <c r="C336" s="131" t="s">
        <v>1038</v>
      </c>
      <c r="D336" s="131" t="s">
        <v>165</v>
      </c>
      <c r="E336" s="132" t="s">
        <v>3110</v>
      </c>
      <c r="F336" s="133" t="s">
        <v>3111</v>
      </c>
      <c r="G336" s="134" t="s">
        <v>2382</v>
      </c>
      <c r="H336" s="135">
        <v>9</v>
      </c>
      <c r="I336" s="136"/>
      <c r="J336" s="137">
        <f>ROUND(I336*H336,2)</f>
        <v>0</v>
      </c>
      <c r="K336" s="133" t="s">
        <v>192</v>
      </c>
      <c r="L336" s="32"/>
      <c r="M336" s="138" t="s">
        <v>19</v>
      </c>
      <c r="N336" s="139" t="s">
        <v>43</v>
      </c>
      <c r="P336" s="140">
        <f>O336*H336</f>
        <v>0</v>
      </c>
      <c r="Q336" s="140">
        <v>0</v>
      </c>
      <c r="R336" s="140">
        <f>Q336*H336</f>
        <v>0</v>
      </c>
      <c r="S336" s="140">
        <v>0</v>
      </c>
      <c r="T336" s="141">
        <f>S336*H336</f>
        <v>0</v>
      </c>
      <c r="AR336" s="142" t="s">
        <v>170</v>
      </c>
      <c r="AT336" s="142" t="s">
        <v>165</v>
      </c>
      <c r="AU336" s="142" t="s">
        <v>79</v>
      </c>
      <c r="AY336" s="17" t="s">
        <v>163</v>
      </c>
      <c r="BE336" s="143">
        <f>IF(N336="základní",J336,0)</f>
        <v>0</v>
      </c>
      <c r="BF336" s="143">
        <f>IF(N336="snížená",J336,0)</f>
        <v>0</v>
      </c>
      <c r="BG336" s="143">
        <f>IF(N336="zákl. přenesená",J336,0)</f>
        <v>0</v>
      </c>
      <c r="BH336" s="143">
        <f>IF(N336="sníž. přenesená",J336,0)</f>
        <v>0</v>
      </c>
      <c r="BI336" s="143">
        <f>IF(N336="nulová",J336,0)</f>
        <v>0</v>
      </c>
      <c r="BJ336" s="17" t="s">
        <v>79</v>
      </c>
      <c r="BK336" s="143">
        <f>ROUND(I336*H336,2)</f>
        <v>0</v>
      </c>
      <c r="BL336" s="17" t="s">
        <v>170</v>
      </c>
      <c r="BM336" s="142" t="s">
        <v>1780</v>
      </c>
    </row>
    <row r="337" spans="2:65" s="1" customFormat="1" ht="29.25">
      <c r="B337" s="32"/>
      <c r="D337" s="148" t="s">
        <v>276</v>
      </c>
      <c r="F337" s="149" t="s">
        <v>3112</v>
      </c>
      <c r="I337" s="146"/>
      <c r="L337" s="32"/>
      <c r="M337" s="147"/>
      <c r="T337" s="53"/>
      <c r="AT337" s="17" t="s">
        <v>276</v>
      </c>
      <c r="AU337" s="17" t="s">
        <v>79</v>
      </c>
    </row>
    <row r="338" spans="2:65" s="1" customFormat="1" ht="16.5" customHeight="1">
      <c r="B338" s="32"/>
      <c r="C338" s="131" t="s">
        <v>1044</v>
      </c>
      <c r="D338" s="131" t="s">
        <v>165</v>
      </c>
      <c r="E338" s="132" t="s">
        <v>3113</v>
      </c>
      <c r="F338" s="133" t="s">
        <v>3114</v>
      </c>
      <c r="G338" s="134" t="s">
        <v>2382</v>
      </c>
      <c r="H338" s="135">
        <v>3</v>
      </c>
      <c r="I338" s="136"/>
      <c r="J338" s="137">
        <f>ROUND(I338*H338,2)</f>
        <v>0</v>
      </c>
      <c r="K338" s="133" t="s">
        <v>192</v>
      </c>
      <c r="L338" s="32"/>
      <c r="M338" s="138" t="s">
        <v>19</v>
      </c>
      <c r="N338" s="139" t="s">
        <v>43</v>
      </c>
      <c r="P338" s="140">
        <f>O338*H338</f>
        <v>0</v>
      </c>
      <c r="Q338" s="140">
        <v>0</v>
      </c>
      <c r="R338" s="140">
        <f>Q338*H338</f>
        <v>0</v>
      </c>
      <c r="S338" s="140">
        <v>0</v>
      </c>
      <c r="T338" s="141">
        <f>S338*H338</f>
        <v>0</v>
      </c>
      <c r="AR338" s="142" t="s">
        <v>170</v>
      </c>
      <c r="AT338" s="142" t="s">
        <v>165</v>
      </c>
      <c r="AU338" s="142" t="s">
        <v>79</v>
      </c>
      <c r="AY338" s="17" t="s">
        <v>163</v>
      </c>
      <c r="BE338" s="143">
        <f>IF(N338="základní",J338,0)</f>
        <v>0</v>
      </c>
      <c r="BF338" s="143">
        <f>IF(N338="snížená",J338,0)</f>
        <v>0</v>
      </c>
      <c r="BG338" s="143">
        <f>IF(N338="zákl. přenesená",J338,0)</f>
        <v>0</v>
      </c>
      <c r="BH338" s="143">
        <f>IF(N338="sníž. přenesená",J338,0)</f>
        <v>0</v>
      </c>
      <c r="BI338" s="143">
        <f>IF(N338="nulová",J338,0)</f>
        <v>0</v>
      </c>
      <c r="BJ338" s="17" t="s">
        <v>79</v>
      </c>
      <c r="BK338" s="143">
        <f>ROUND(I338*H338,2)</f>
        <v>0</v>
      </c>
      <c r="BL338" s="17" t="s">
        <v>170</v>
      </c>
      <c r="BM338" s="142" t="s">
        <v>1792</v>
      </c>
    </row>
    <row r="339" spans="2:65" s="1" customFormat="1" ht="29.25">
      <c r="B339" s="32"/>
      <c r="D339" s="148" t="s">
        <v>276</v>
      </c>
      <c r="F339" s="149" t="s">
        <v>3115</v>
      </c>
      <c r="I339" s="146"/>
      <c r="L339" s="32"/>
      <c r="M339" s="147"/>
      <c r="T339" s="53"/>
      <c r="AT339" s="17" t="s">
        <v>276</v>
      </c>
      <c r="AU339" s="17" t="s">
        <v>79</v>
      </c>
    </row>
    <row r="340" spans="2:65" s="1" customFormat="1" ht="24.2" customHeight="1">
      <c r="B340" s="32"/>
      <c r="C340" s="131" t="s">
        <v>1052</v>
      </c>
      <c r="D340" s="131" t="s">
        <v>165</v>
      </c>
      <c r="E340" s="132" t="s">
        <v>3116</v>
      </c>
      <c r="F340" s="133" t="s">
        <v>3083</v>
      </c>
      <c r="G340" s="134" t="s">
        <v>274</v>
      </c>
      <c r="H340" s="135">
        <v>0.4</v>
      </c>
      <c r="I340" s="136"/>
      <c r="J340" s="137">
        <f>ROUND(I340*H340,2)</f>
        <v>0</v>
      </c>
      <c r="K340" s="133" t="s">
        <v>192</v>
      </c>
      <c r="L340" s="32"/>
      <c r="M340" s="184" t="s">
        <v>19</v>
      </c>
      <c r="N340" s="185" t="s">
        <v>43</v>
      </c>
      <c r="O340" s="182"/>
      <c r="P340" s="186">
        <f>O340*H340</f>
        <v>0</v>
      </c>
      <c r="Q340" s="186">
        <v>0</v>
      </c>
      <c r="R340" s="186">
        <f>Q340*H340</f>
        <v>0</v>
      </c>
      <c r="S340" s="186">
        <v>0</v>
      </c>
      <c r="T340" s="187">
        <f>S340*H340</f>
        <v>0</v>
      </c>
      <c r="AR340" s="142" t="s">
        <v>170</v>
      </c>
      <c r="AT340" s="142" t="s">
        <v>165</v>
      </c>
      <c r="AU340" s="142" t="s">
        <v>79</v>
      </c>
      <c r="AY340" s="17" t="s">
        <v>163</v>
      </c>
      <c r="BE340" s="143">
        <f>IF(N340="základní",J340,0)</f>
        <v>0</v>
      </c>
      <c r="BF340" s="143">
        <f>IF(N340="snížená",J340,0)</f>
        <v>0</v>
      </c>
      <c r="BG340" s="143">
        <f>IF(N340="zákl. přenesená",J340,0)</f>
        <v>0</v>
      </c>
      <c r="BH340" s="143">
        <f>IF(N340="sníž. přenesená",J340,0)</f>
        <v>0</v>
      </c>
      <c r="BI340" s="143">
        <f>IF(N340="nulová",J340,0)</f>
        <v>0</v>
      </c>
      <c r="BJ340" s="17" t="s">
        <v>79</v>
      </c>
      <c r="BK340" s="143">
        <f>ROUND(I340*H340,2)</f>
        <v>0</v>
      </c>
      <c r="BL340" s="17" t="s">
        <v>170</v>
      </c>
      <c r="BM340" s="142" t="s">
        <v>1804</v>
      </c>
    </row>
    <row r="341" spans="2:65" s="1" customFormat="1" ht="6.95" customHeight="1">
      <c r="B341" s="41"/>
      <c r="C341" s="42"/>
      <c r="D341" s="42"/>
      <c r="E341" s="42"/>
      <c r="F341" s="42"/>
      <c r="G341" s="42"/>
      <c r="H341" s="42"/>
      <c r="I341" s="42"/>
      <c r="J341" s="42"/>
      <c r="K341" s="42"/>
      <c r="L341" s="32"/>
    </row>
  </sheetData>
  <sheetProtection algorithmName="SHA-512" hashValue="4t9EGPIC8RNwiC8dHbFEXAChgTmVHJ50eF9az4oddaRTr/hWWE0nunFiZiki0bn6WapuAi5CtM9NkTQ/I7gEug==" saltValue="MSCn8FmpNEx+hZuuoNRqmlEsEWspM/smwHK/u1eWXMnA9OqpWN9w4bfeF5+dalWfJYjOZAuJB/1VHRTPPOwilA==" spinCount="100000" sheet="1" objects="1" scenarios="1" formatColumns="0" formatRows="0" autoFilter="0"/>
  <autoFilter ref="C89:K340" xr:uid="{00000000-0009-0000-0000-000002000000}"/>
  <mergeCells count="12">
    <mergeCell ref="E82:H82"/>
    <mergeCell ref="L2:V2"/>
    <mergeCell ref="E50:H50"/>
    <mergeCell ref="E52:H52"/>
    <mergeCell ref="E54:H54"/>
    <mergeCell ref="E78:H78"/>
    <mergeCell ref="E80:H80"/>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162"/>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99"/>
      <c r="M2" s="299"/>
      <c r="N2" s="299"/>
      <c r="O2" s="299"/>
      <c r="P2" s="299"/>
      <c r="Q2" s="299"/>
      <c r="R2" s="299"/>
      <c r="S2" s="299"/>
      <c r="T2" s="299"/>
      <c r="U2" s="299"/>
      <c r="V2" s="299"/>
      <c r="AT2" s="17" t="s">
        <v>92</v>
      </c>
    </row>
    <row r="3" spans="2:46" ht="6.95" customHeight="1">
      <c r="B3" s="18"/>
      <c r="C3" s="19"/>
      <c r="D3" s="19"/>
      <c r="E3" s="19"/>
      <c r="F3" s="19"/>
      <c r="G3" s="19"/>
      <c r="H3" s="19"/>
      <c r="I3" s="19"/>
      <c r="J3" s="19"/>
      <c r="K3" s="19"/>
      <c r="L3" s="20"/>
      <c r="AT3" s="17" t="s">
        <v>81</v>
      </c>
    </row>
    <row r="4" spans="2:46" ht="24.95" customHeight="1">
      <c r="B4" s="20"/>
      <c r="D4" s="21" t="s">
        <v>105</v>
      </c>
      <c r="L4" s="20"/>
      <c r="M4" s="90" t="s">
        <v>10</v>
      </c>
      <c r="AT4" s="17" t="s">
        <v>4</v>
      </c>
    </row>
    <row r="5" spans="2:46" ht="6.95" customHeight="1">
      <c r="B5" s="20"/>
      <c r="L5" s="20"/>
    </row>
    <row r="6" spans="2:46" ht="12" customHeight="1">
      <c r="B6" s="20"/>
      <c r="D6" s="27" t="s">
        <v>16</v>
      </c>
      <c r="L6" s="20"/>
    </row>
    <row r="7" spans="2:46" ht="16.5" customHeight="1">
      <c r="B7" s="20"/>
      <c r="E7" s="314" t="str">
        <f>'Rekapitulace stavby'!K6</f>
        <v>Sportovní hala Sušice</v>
      </c>
      <c r="F7" s="315"/>
      <c r="G7" s="315"/>
      <c r="H7" s="315"/>
      <c r="L7" s="20"/>
    </row>
    <row r="8" spans="2:46" ht="12" customHeight="1">
      <c r="B8" s="20"/>
      <c r="D8" s="27" t="s">
        <v>106</v>
      </c>
      <c r="L8" s="20"/>
    </row>
    <row r="9" spans="2:46" s="1" customFormat="1" ht="16.5" customHeight="1">
      <c r="B9" s="32"/>
      <c r="E9" s="314" t="s">
        <v>107</v>
      </c>
      <c r="F9" s="316"/>
      <c r="G9" s="316"/>
      <c r="H9" s="316"/>
      <c r="L9" s="32"/>
    </row>
    <row r="10" spans="2:46" s="1" customFormat="1" ht="12" customHeight="1">
      <c r="B10" s="32"/>
      <c r="D10" s="27" t="s">
        <v>108</v>
      </c>
      <c r="L10" s="32"/>
    </row>
    <row r="11" spans="2:46" s="1" customFormat="1" ht="16.5" customHeight="1">
      <c r="B11" s="32"/>
      <c r="E11" s="273" t="s">
        <v>3117</v>
      </c>
      <c r="F11" s="316"/>
      <c r="G11" s="316"/>
      <c r="H11" s="316"/>
      <c r="L11" s="32"/>
    </row>
    <row r="12" spans="2:46" s="1" customFormat="1" ht="11.25">
      <c r="B12" s="32"/>
      <c r="L12" s="32"/>
    </row>
    <row r="13" spans="2:46" s="1" customFormat="1" ht="12" customHeight="1">
      <c r="B13" s="32"/>
      <c r="D13" s="27" t="s">
        <v>18</v>
      </c>
      <c r="F13" s="25" t="s">
        <v>19</v>
      </c>
      <c r="I13" s="27" t="s">
        <v>20</v>
      </c>
      <c r="J13" s="25" t="s">
        <v>19</v>
      </c>
      <c r="L13" s="32"/>
    </row>
    <row r="14" spans="2:46" s="1" customFormat="1" ht="12" customHeight="1">
      <c r="B14" s="32"/>
      <c r="D14" s="27" t="s">
        <v>21</v>
      </c>
      <c r="F14" s="25" t="s">
        <v>22</v>
      </c>
      <c r="I14" s="27" t="s">
        <v>23</v>
      </c>
      <c r="J14" s="49" t="str">
        <f>'Rekapitulace stavby'!AN8</f>
        <v>Vyplň údaj</v>
      </c>
      <c r="L14" s="32"/>
    </row>
    <row r="15" spans="2:46" s="1" customFormat="1" ht="10.9" customHeight="1">
      <c r="B15" s="32"/>
      <c r="L15" s="32"/>
    </row>
    <row r="16" spans="2:46" s="1" customFormat="1" ht="12" customHeight="1">
      <c r="B16" s="32"/>
      <c r="D16" s="27" t="s">
        <v>24</v>
      </c>
      <c r="I16" s="27" t="s">
        <v>25</v>
      </c>
      <c r="J16" s="25" t="s">
        <v>19</v>
      </c>
      <c r="L16" s="32"/>
    </row>
    <row r="17" spans="2:12" s="1" customFormat="1" ht="18" customHeight="1">
      <c r="B17" s="32"/>
      <c r="E17" s="25" t="s">
        <v>26</v>
      </c>
      <c r="I17" s="27" t="s">
        <v>27</v>
      </c>
      <c r="J17" s="25" t="s">
        <v>19</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317" t="str">
        <f>'Rekapitulace stavby'!E14</f>
        <v>Vyplň údaj</v>
      </c>
      <c r="F20" s="298"/>
      <c r="G20" s="298"/>
      <c r="H20" s="298"/>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31</v>
      </c>
      <c r="L22" s="32"/>
    </row>
    <row r="23" spans="2:12" s="1" customFormat="1" ht="18" customHeight="1">
      <c r="B23" s="32"/>
      <c r="E23" s="25" t="s">
        <v>32</v>
      </c>
      <c r="I23" s="27" t="s">
        <v>27</v>
      </c>
      <c r="J23" s="25" t="s">
        <v>33</v>
      </c>
      <c r="L23" s="32"/>
    </row>
    <row r="24" spans="2:12" s="1" customFormat="1" ht="6.95" customHeight="1">
      <c r="B24" s="32"/>
      <c r="L24" s="32"/>
    </row>
    <row r="25" spans="2:12" s="1" customFormat="1" ht="12" customHeight="1">
      <c r="B25" s="32"/>
      <c r="D25" s="27" t="s">
        <v>35</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36</v>
      </c>
      <c r="L28" s="32"/>
    </row>
    <row r="29" spans="2:12" s="7" customFormat="1" ht="47.25" customHeight="1">
      <c r="B29" s="91"/>
      <c r="E29" s="303" t="s">
        <v>3118</v>
      </c>
      <c r="F29" s="303"/>
      <c r="G29" s="303"/>
      <c r="H29" s="303"/>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38</v>
      </c>
      <c r="J32" s="63">
        <f>ROUND(J86, 2)</f>
        <v>0</v>
      </c>
      <c r="L32" s="32"/>
    </row>
    <row r="33" spans="2:12" s="1" customFormat="1" ht="6.95" customHeight="1">
      <c r="B33" s="32"/>
      <c r="D33" s="50"/>
      <c r="E33" s="50"/>
      <c r="F33" s="50"/>
      <c r="G33" s="50"/>
      <c r="H33" s="50"/>
      <c r="I33" s="50"/>
      <c r="J33" s="50"/>
      <c r="K33" s="50"/>
      <c r="L33" s="32"/>
    </row>
    <row r="34" spans="2:12" s="1" customFormat="1" ht="14.45" customHeight="1">
      <c r="B34" s="32"/>
      <c r="F34" s="35" t="s">
        <v>40</v>
      </c>
      <c r="I34" s="35" t="s">
        <v>39</v>
      </c>
      <c r="J34" s="35" t="s">
        <v>41</v>
      </c>
      <c r="L34" s="32"/>
    </row>
    <row r="35" spans="2:12" s="1" customFormat="1" ht="14.45" customHeight="1">
      <c r="B35" s="32"/>
      <c r="D35" s="52" t="s">
        <v>42</v>
      </c>
      <c r="E35" s="27" t="s">
        <v>43</v>
      </c>
      <c r="F35" s="83">
        <f>ROUND((SUM(BE86:BE161)),  2)</f>
        <v>0</v>
      </c>
      <c r="I35" s="93">
        <v>0.21</v>
      </c>
      <c r="J35" s="83">
        <f>ROUND(((SUM(BE86:BE161))*I35),  2)</f>
        <v>0</v>
      </c>
      <c r="L35" s="32"/>
    </row>
    <row r="36" spans="2:12" s="1" customFormat="1" ht="14.45" customHeight="1">
      <c r="B36" s="32"/>
      <c r="E36" s="27" t="s">
        <v>44</v>
      </c>
      <c r="F36" s="83">
        <f>ROUND((SUM(BF86:BF161)),  2)</f>
        <v>0</v>
      </c>
      <c r="I36" s="93">
        <v>0.12</v>
      </c>
      <c r="J36" s="83">
        <f>ROUND(((SUM(BF86:BF161))*I36),  2)</f>
        <v>0</v>
      </c>
      <c r="L36" s="32"/>
    </row>
    <row r="37" spans="2:12" s="1" customFormat="1" ht="14.45" hidden="1" customHeight="1">
      <c r="B37" s="32"/>
      <c r="E37" s="27" t="s">
        <v>45</v>
      </c>
      <c r="F37" s="83">
        <f>ROUND((SUM(BG86:BG161)),  2)</f>
        <v>0</v>
      </c>
      <c r="I37" s="93">
        <v>0.21</v>
      </c>
      <c r="J37" s="83">
        <f>0</f>
        <v>0</v>
      </c>
      <c r="L37" s="32"/>
    </row>
    <row r="38" spans="2:12" s="1" customFormat="1" ht="14.45" hidden="1" customHeight="1">
      <c r="B38" s="32"/>
      <c r="E38" s="27" t="s">
        <v>46</v>
      </c>
      <c r="F38" s="83">
        <f>ROUND((SUM(BH86:BH161)),  2)</f>
        <v>0</v>
      </c>
      <c r="I38" s="93">
        <v>0.12</v>
      </c>
      <c r="J38" s="83">
        <f>0</f>
        <v>0</v>
      </c>
      <c r="L38" s="32"/>
    </row>
    <row r="39" spans="2:12" s="1" customFormat="1" ht="14.45" hidden="1" customHeight="1">
      <c r="B39" s="32"/>
      <c r="E39" s="27" t="s">
        <v>47</v>
      </c>
      <c r="F39" s="83">
        <f>ROUND((SUM(BI86:BI161)),  2)</f>
        <v>0</v>
      </c>
      <c r="I39" s="93">
        <v>0</v>
      </c>
      <c r="J39" s="83">
        <f>0</f>
        <v>0</v>
      </c>
      <c r="L39" s="32"/>
    </row>
    <row r="40" spans="2:12" s="1" customFormat="1" ht="6.95" customHeight="1">
      <c r="B40" s="32"/>
      <c r="L40" s="32"/>
    </row>
    <row r="41" spans="2:12" s="1" customFormat="1" ht="25.35" customHeight="1">
      <c r="B41" s="32"/>
      <c r="C41" s="94"/>
      <c r="D41" s="95" t="s">
        <v>48</v>
      </c>
      <c r="E41" s="54"/>
      <c r="F41" s="54"/>
      <c r="G41" s="96" t="s">
        <v>49</v>
      </c>
      <c r="H41" s="97" t="s">
        <v>50</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110</v>
      </c>
      <c r="L47" s="32"/>
    </row>
    <row r="48" spans="2:12" s="1" customFormat="1" ht="6.95" customHeight="1">
      <c r="B48" s="32"/>
      <c r="L48" s="32"/>
    </row>
    <row r="49" spans="2:47" s="1" customFormat="1" ht="12" customHeight="1">
      <c r="B49" s="32"/>
      <c r="C49" s="27" t="s">
        <v>16</v>
      </c>
      <c r="L49" s="32"/>
    </row>
    <row r="50" spans="2:47" s="1" customFormat="1" ht="16.5" customHeight="1">
      <c r="B50" s="32"/>
      <c r="E50" s="314" t="str">
        <f>E7</f>
        <v>Sportovní hala Sušice</v>
      </c>
      <c r="F50" s="315"/>
      <c r="G50" s="315"/>
      <c r="H50" s="315"/>
      <c r="L50" s="32"/>
    </row>
    <row r="51" spans="2:47" ht="12" customHeight="1">
      <c r="B51" s="20"/>
      <c r="C51" s="27" t="s">
        <v>106</v>
      </c>
      <c r="L51" s="20"/>
    </row>
    <row r="52" spans="2:47" s="1" customFormat="1" ht="16.5" customHeight="1">
      <c r="B52" s="32"/>
      <c r="E52" s="314" t="s">
        <v>107</v>
      </c>
      <c r="F52" s="316"/>
      <c r="G52" s="316"/>
      <c r="H52" s="316"/>
      <c r="L52" s="32"/>
    </row>
    <row r="53" spans="2:47" s="1" customFormat="1" ht="12" customHeight="1">
      <c r="B53" s="32"/>
      <c r="C53" s="27" t="s">
        <v>108</v>
      </c>
      <c r="L53" s="32"/>
    </row>
    <row r="54" spans="2:47" s="1" customFormat="1" ht="16.5" customHeight="1">
      <c r="B54" s="32"/>
      <c r="E54" s="273" t="str">
        <f>E11</f>
        <v>D.06a - Vytápění, chlazení</v>
      </c>
      <c r="F54" s="316"/>
      <c r="G54" s="316"/>
      <c r="H54" s="316"/>
      <c r="L54" s="32"/>
    </row>
    <row r="55" spans="2:47" s="1" customFormat="1" ht="6.95" customHeight="1">
      <c r="B55" s="32"/>
      <c r="L55" s="32"/>
    </row>
    <row r="56" spans="2:47" s="1" customFormat="1" ht="12" customHeight="1">
      <c r="B56" s="32"/>
      <c r="C56" s="27" t="s">
        <v>21</v>
      </c>
      <c r="F56" s="25" t="str">
        <f>F14</f>
        <v xml:space="preserve"> </v>
      </c>
      <c r="I56" s="27" t="s">
        <v>23</v>
      </c>
      <c r="J56" s="49" t="str">
        <f>IF(J14="","",J14)</f>
        <v>Vyplň údaj</v>
      </c>
      <c r="L56" s="32"/>
    </row>
    <row r="57" spans="2:47" s="1" customFormat="1" ht="6.95" customHeight="1">
      <c r="B57" s="32"/>
      <c r="L57" s="32"/>
    </row>
    <row r="58" spans="2:47" s="1" customFormat="1" ht="15.2" customHeight="1">
      <c r="B58" s="32"/>
      <c r="C58" s="27" t="s">
        <v>24</v>
      </c>
      <c r="F58" s="25" t="str">
        <f>E17</f>
        <v>Město Sušice, nám. Svobody 138, 342 01 Sušice</v>
      </c>
      <c r="I58" s="27" t="s">
        <v>30</v>
      </c>
      <c r="J58" s="30" t="str">
        <f>E23</f>
        <v>APRIS s.r.o</v>
      </c>
      <c r="L58" s="32"/>
    </row>
    <row r="59" spans="2:47" s="1" customFormat="1" ht="15.2" customHeight="1">
      <c r="B59" s="32"/>
      <c r="C59" s="27" t="s">
        <v>28</v>
      </c>
      <c r="F59" s="25" t="str">
        <f>IF(E20="","",E20)</f>
        <v>Vyplň údaj</v>
      </c>
      <c r="I59" s="27" t="s">
        <v>35</v>
      </c>
      <c r="J59" s="30" t="str">
        <f>E26</f>
        <v xml:space="preserve"> </v>
      </c>
      <c r="L59" s="32"/>
    </row>
    <row r="60" spans="2:47" s="1" customFormat="1" ht="10.35" customHeight="1">
      <c r="B60" s="32"/>
      <c r="L60" s="32"/>
    </row>
    <row r="61" spans="2:47" s="1" customFormat="1" ht="29.25" customHeight="1">
      <c r="B61" s="32"/>
      <c r="C61" s="100" t="s">
        <v>111</v>
      </c>
      <c r="D61" s="94"/>
      <c r="E61" s="94"/>
      <c r="F61" s="94"/>
      <c r="G61" s="94"/>
      <c r="H61" s="94"/>
      <c r="I61" s="94"/>
      <c r="J61" s="101" t="s">
        <v>112</v>
      </c>
      <c r="K61" s="94"/>
      <c r="L61" s="32"/>
    </row>
    <row r="62" spans="2:47" s="1" customFormat="1" ht="10.35" customHeight="1">
      <c r="B62" s="32"/>
      <c r="L62" s="32"/>
    </row>
    <row r="63" spans="2:47" s="1" customFormat="1" ht="22.9" customHeight="1">
      <c r="B63" s="32"/>
      <c r="C63" s="102" t="s">
        <v>70</v>
      </c>
      <c r="J63" s="63">
        <f>J86</f>
        <v>0</v>
      </c>
      <c r="L63" s="32"/>
      <c r="AU63" s="17" t="s">
        <v>113</v>
      </c>
    </row>
    <row r="64" spans="2:47" s="8" customFormat="1" ht="24.95" customHeight="1">
      <c r="B64" s="103"/>
      <c r="D64" s="104" t="s">
        <v>3119</v>
      </c>
      <c r="E64" s="105"/>
      <c r="F64" s="105"/>
      <c r="G64" s="105"/>
      <c r="H64" s="105"/>
      <c r="I64" s="105"/>
      <c r="J64" s="106">
        <f>J87</f>
        <v>0</v>
      </c>
      <c r="L64" s="103"/>
    </row>
    <row r="65" spans="2:12" s="1" customFormat="1" ht="21.75" customHeight="1">
      <c r="B65" s="32"/>
      <c r="L65" s="32"/>
    </row>
    <row r="66" spans="2:12" s="1" customFormat="1" ht="6.95" customHeight="1">
      <c r="B66" s="41"/>
      <c r="C66" s="42"/>
      <c r="D66" s="42"/>
      <c r="E66" s="42"/>
      <c r="F66" s="42"/>
      <c r="G66" s="42"/>
      <c r="H66" s="42"/>
      <c r="I66" s="42"/>
      <c r="J66" s="42"/>
      <c r="K66" s="42"/>
      <c r="L66" s="32"/>
    </row>
    <row r="70" spans="2:12" s="1" customFormat="1" ht="6.95" customHeight="1">
      <c r="B70" s="43"/>
      <c r="C70" s="44"/>
      <c r="D70" s="44"/>
      <c r="E70" s="44"/>
      <c r="F70" s="44"/>
      <c r="G70" s="44"/>
      <c r="H70" s="44"/>
      <c r="I70" s="44"/>
      <c r="J70" s="44"/>
      <c r="K70" s="44"/>
      <c r="L70" s="32"/>
    </row>
    <row r="71" spans="2:12" s="1" customFormat="1" ht="24.95" customHeight="1">
      <c r="B71" s="32"/>
      <c r="C71" s="21" t="s">
        <v>148</v>
      </c>
      <c r="L71" s="32"/>
    </row>
    <row r="72" spans="2:12" s="1" customFormat="1" ht="6.95" customHeight="1">
      <c r="B72" s="32"/>
      <c r="L72" s="32"/>
    </row>
    <row r="73" spans="2:12" s="1" customFormat="1" ht="12" customHeight="1">
      <c r="B73" s="32"/>
      <c r="C73" s="27" t="s">
        <v>16</v>
      </c>
      <c r="L73" s="32"/>
    </row>
    <row r="74" spans="2:12" s="1" customFormat="1" ht="16.5" customHeight="1">
      <c r="B74" s="32"/>
      <c r="E74" s="314" t="str">
        <f>E7</f>
        <v>Sportovní hala Sušice</v>
      </c>
      <c r="F74" s="315"/>
      <c r="G74" s="315"/>
      <c r="H74" s="315"/>
      <c r="L74" s="32"/>
    </row>
    <row r="75" spans="2:12" ht="12" customHeight="1">
      <c r="B75" s="20"/>
      <c r="C75" s="27" t="s">
        <v>106</v>
      </c>
      <c r="L75" s="20"/>
    </row>
    <row r="76" spans="2:12" s="1" customFormat="1" ht="16.5" customHeight="1">
      <c r="B76" s="32"/>
      <c r="E76" s="314" t="s">
        <v>107</v>
      </c>
      <c r="F76" s="316"/>
      <c r="G76" s="316"/>
      <c r="H76" s="316"/>
      <c r="L76" s="32"/>
    </row>
    <row r="77" spans="2:12" s="1" customFormat="1" ht="12" customHeight="1">
      <c r="B77" s="32"/>
      <c r="C77" s="27" t="s">
        <v>108</v>
      </c>
      <c r="L77" s="32"/>
    </row>
    <row r="78" spans="2:12" s="1" customFormat="1" ht="16.5" customHeight="1">
      <c r="B78" s="32"/>
      <c r="E78" s="273" t="str">
        <f>E11</f>
        <v>D.06a - Vytápění, chlazení</v>
      </c>
      <c r="F78" s="316"/>
      <c r="G78" s="316"/>
      <c r="H78" s="316"/>
      <c r="L78" s="32"/>
    </row>
    <row r="79" spans="2:12" s="1" customFormat="1" ht="6.95" customHeight="1">
      <c r="B79" s="32"/>
      <c r="L79" s="32"/>
    </row>
    <row r="80" spans="2:12" s="1" customFormat="1" ht="12" customHeight="1">
      <c r="B80" s="32"/>
      <c r="C80" s="27" t="s">
        <v>21</v>
      </c>
      <c r="F80" s="25" t="str">
        <f>F14</f>
        <v xml:space="preserve"> </v>
      </c>
      <c r="I80" s="27" t="s">
        <v>23</v>
      </c>
      <c r="J80" s="49" t="str">
        <f>IF(J14="","",J14)</f>
        <v>Vyplň údaj</v>
      </c>
      <c r="L80" s="32"/>
    </row>
    <row r="81" spans="2:65" s="1" customFormat="1" ht="6.95" customHeight="1">
      <c r="B81" s="32"/>
      <c r="L81" s="32"/>
    </row>
    <row r="82" spans="2:65" s="1" customFormat="1" ht="15.2" customHeight="1">
      <c r="B82" s="32"/>
      <c r="C82" s="27" t="s">
        <v>24</v>
      </c>
      <c r="F82" s="25" t="str">
        <f>E17</f>
        <v>Město Sušice, nám. Svobody 138, 342 01 Sušice</v>
      </c>
      <c r="I82" s="27" t="s">
        <v>30</v>
      </c>
      <c r="J82" s="30" t="str">
        <f>E23</f>
        <v>APRIS s.r.o</v>
      </c>
      <c r="L82" s="32"/>
    </row>
    <row r="83" spans="2:65" s="1" customFormat="1" ht="15.2" customHeight="1">
      <c r="B83" s="32"/>
      <c r="C83" s="27" t="s">
        <v>28</v>
      </c>
      <c r="F83" s="25" t="str">
        <f>IF(E20="","",E20)</f>
        <v>Vyplň údaj</v>
      </c>
      <c r="I83" s="27" t="s">
        <v>35</v>
      </c>
      <c r="J83" s="30" t="str">
        <f>E26</f>
        <v xml:space="preserve"> </v>
      </c>
      <c r="L83" s="32"/>
    </row>
    <row r="84" spans="2:65" s="1" customFormat="1" ht="10.35" customHeight="1">
      <c r="B84" s="32"/>
      <c r="L84" s="32"/>
    </row>
    <row r="85" spans="2:65" s="10" customFormat="1" ht="29.25" customHeight="1">
      <c r="B85" s="111"/>
      <c r="C85" s="112" t="s">
        <v>149</v>
      </c>
      <c r="D85" s="113" t="s">
        <v>57</v>
      </c>
      <c r="E85" s="113" t="s">
        <v>53</v>
      </c>
      <c r="F85" s="113" t="s">
        <v>54</v>
      </c>
      <c r="G85" s="113" t="s">
        <v>150</v>
      </c>
      <c r="H85" s="113" t="s">
        <v>151</v>
      </c>
      <c r="I85" s="113" t="s">
        <v>152</v>
      </c>
      <c r="J85" s="113" t="s">
        <v>112</v>
      </c>
      <c r="K85" s="114" t="s">
        <v>153</v>
      </c>
      <c r="L85" s="111"/>
      <c r="M85" s="56" t="s">
        <v>19</v>
      </c>
      <c r="N85" s="57" t="s">
        <v>42</v>
      </c>
      <c r="O85" s="57" t="s">
        <v>154</v>
      </c>
      <c r="P85" s="57" t="s">
        <v>155</v>
      </c>
      <c r="Q85" s="57" t="s">
        <v>156</v>
      </c>
      <c r="R85" s="57" t="s">
        <v>157</v>
      </c>
      <c r="S85" s="57" t="s">
        <v>158</v>
      </c>
      <c r="T85" s="58" t="s">
        <v>159</v>
      </c>
    </row>
    <row r="86" spans="2:65" s="1" customFormat="1" ht="22.9" customHeight="1">
      <c r="B86" s="32"/>
      <c r="C86" s="61" t="s">
        <v>160</v>
      </c>
      <c r="J86" s="115">
        <f>BK86</f>
        <v>0</v>
      </c>
      <c r="L86" s="32"/>
      <c r="M86" s="59"/>
      <c r="N86" s="50"/>
      <c r="O86" s="50"/>
      <c r="P86" s="116">
        <f>P87</f>
        <v>0</v>
      </c>
      <c r="Q86" s="50"/>
      <c r="R86" s="116">
        <f>R87</f>
        <v>0</v>
      </c>
      <c r="S86" s="50"/>
      <c r="T86" s="117">
        <f>T87</f>
        <v>0</v>
      </c>
      <c r="AT86" s="17" t="s">
        <v>71</v>
      </c>
      <c r="AU86" s="17" t="s">
        <v>113</v>
      </c>
      <c r="BK86" s="118">
        <f>BK87</f>
        <v>0</v>
      </c>
    </row>
    <row r="87" spans="2:65" s="11" customFormat="1" ht="25.9" customHeight="1">
      <c r="B87" s="119"/>
      <c r="D87" s="120" t="s">
        <v>71</v>
      </c>
      <c r="E87" s="121" t="s">
        <v>2771</v>
      </c>
      <c r="F87" s="121" t="s">
        <v>3120</v>
      </c>
      <c r="I87" s="122"/>
      <c r="J87" s="123">
        <f>BK87</f>
        <v>0</v>
      </c>
      <c r="L87" s="119"/>
      <c r="M87" s="124"/>
      <c r="P87" s="125">
        <f>SUM(P88:P161)</f>
        <v>0</v>
      </c>
      <c r="R87" s="125">
        <f>SUM(R88:R161)</f>
        <v>0</v>
      </c>
      <c r="T87" s="126">
        <f>SUM(T88:T161)</f>
        <v>0</v>
      </c>
      <c r="AR87" s="120" t="s">
        <v>79</v>
      </c>
      <c r="AT87" s="127" t="s">
        <v>71</v>
      </c>
      <c r="AU87" s="127" t="s">
        <v>72</v>
      </c>
      <c r="AY87" s="120" t="s">
        <v>163</v>
      </c>
      <c r="BK87" s="128">
        <f>SUM(BK88:BK161)</f>
        <v>0</v>
      </c>
    </row>
    <row r="88" spans="2:65" s="1" customFormat="1" ht="55.5" customHeight="1">
      <c r="B88" s="32"/>
      <c r="C88" s="131" t="s">
        <v>79</v>
      </c>
      <c r="D88" s="131" t="s">
        <v>165</v>
      </c>
      <c r="E88" s="132" t="s">
        <v>2772</v>
      </c>
      <c r="F88" s="133" t="s">
        <v>3121</v>
      </c>
      <c r="G88" s="134" t="s">
        <v>3122</v>
      </c>
      <c r="H88" s="135">
        <v>1</v>
      </c>
      <c r="I88" s="136"/>
      <c r="J88" s="137">
        <f t="shared" ref="J88:J119" si="0">ROUND(I88*H88,2)</f>
        <v>0</v>
      </c>
      <c r="K88" s="133" t="s">
        <v>192</v>
      </c>
      <c r="L88" s="32"/>
      <c r="M88" s="138" t="s">
        <v>19</v>
      </c>
      <c r="N88" s="139" t="s">
        <v>43</v>
      </c>
      <c r="P88" s="140">
        <f t="shared" ref="P88:P119" si="1">O88*H88</f>
        <v>0</v>
      </c>
      <c r="Q88" s="140">
        <v>0</v>
      </c>
      <c r="R88" s="140">
        <f t="shared" ref="R88:R119" si="2">Q88*H88</f>
        <v>0</v>
      </c>
      <c r="S88" s="140">
        <v>0</v>
      </c>
      <c r="T88" s="141">
        <f t="shared" ref="T88:T119" si="3">S88*H88</f>
        <v>0</v>
      </c>
      <c r="AR88" s="142" t="s">
        <v>170</v>
      </c>
      <c r="AT88" s="142" t="s">
        <v>165</v>
      </c>
      <c r="AU88" s="142" t="s">
        <v>79</v>
      </c>
      <c r="AY88" s="17" t="s">
        <v>163</v>
      </c>
      <c r="BE88" s="143">
        <f t="shared" ref="BE88:BE119" si="4">IF(N88="základní",J88,0)</f>
        <v>0</v>
      </c>
      <c r="BF88" s="143">
        <f t="shared" ref="BF88:BF119" si="5">IF(N88="snížená",J88,0)</f>
        <v>0</v>
      </c>
      <c r="BG88" s="143">
        <f t="shared" ref="BG88:BG119" si="6">IF(N88="zákl. přenesená",J88,0)</f>
        <v>0</v>
      </c>
      <c r="BH88" s="143">
        <f t="shared" ref="BH88:BH119" si="7">IF(N88="sníž. přenesená",J88,0)</f>
        <v>0</v>
      </c>
      <c r="BI88" s="143">
        <f t="shared" ref="BI88:BI119" si="8">IF(N88="nulová",J88,0)</f>
        <v>0</v>
      </c>
      <c r="BJ88" s="17" t="s">
        <v>79</v>
      </c>
      <c r="BK88" s="143">
        <f t="shared" ref="BK88:BK119" si="9">ROUND(I88*H88,2)</f>
        <v>0</v>
      </c>
      <c r="BL88" s="17" t="s">
        <v>170</v>
      </c>
      <c r="BM88" s="142" t="s">
        <v>81</v>
      </c>
    </row>
    <row r="89" spans="2:65" s="1" customFormat="1" ht="37.9" customHeight="1">
      <c r="B89" s="32"/>
      <c r="C89" s="131" t="s">
        <v>81</v>
      </c>
      <c r="D89" s="131" t="s">
        <v>165</v>
      </c>
      <c r="E89" s="132" t="s">
        <v>2774</v>
      </c>
      <c r="F89" s="133" t="s">
        <v>3123</v>
      </c>
      <c r="G89" s="134" t="s">
        <v>2382</v>
      </c>
      <c r="H89" s="135">
        <v>1</v>
      </c>
      <c r="I89" s="136"/>
      <c r="J89" s="137">
        <f t="shared" si="0"/>
        <v>0</v>
      </c>
      <c r="K89" s="133" t="s">
        <v>192</v>
      </c>
      <c r="L89" s="32"/>
      <c r="M89" s="138" t="s">
        <v>19</v>
      </c>
      <c r="N89" s="139" t="s">
        <v>43</v>
      </c>
      <c r="P89" s="140">
        <f t="shared" si="1"/>
        <v>0</v>
      </c>
      <c r="Q89" s="140">
        <v>0</v>
      </c>
      <c r="R89" s="140">
        <f t="shared" si="2"/>
        <v>0</v>
      </c>
      <c r="S89" s="140">
        <v>0</v>
      </c>
      <c r="T89" s="141">
        <f t="shared" si="3"/>
        <v>0</v>
      </c>
      <c r="AR89" s="142" t="s">
        <v>170</v>
      </c>
      <c r="AT89" s="142" t="s">
        <v>165</v>
      </c>
      <c r="AU89" s="142" t="s">
        <v>79</v>
      </c>
      <c r="AY89" s="17" t="s">
        <v>163</v>
      </c>
      <c r="BE89" s="143">
        <f t="shared" si="4"/>
        <v>0</v>
      </c>
      <c r="BF89" s="143">
        <f t="shared" si="5"/>
        <v>0</v>
      </c>
      <c r="BG89" s="143">
        <f t="shared" si="6"/>
        <v>0</v>
      </c>
      <c r="BH89" s="143">
        <f t="shared" si="7"/>
        <v>0</v>
      </c>
      <c r="BI89" s="143">
        <f t="shared" si="8"/>
        <v>0</v>
      </c>
      <c r="BJ89" s="17" t="s">
        <v>79</v>
      </c>
      <c r="BK89" s="143">
        <f t="shared" si="9"/>
        <v>0</v>
      </c>
      <c r="BL89" s="17" t="s">
        <v>170</v>
      </c>
      <c r="BM89" s="142" t="s">
        <v>170</v>
      </c>
    </row>
    <row r="90" spans="2:65" s="1" customFormat="1" ht="16.5" customHeight="1">
      <c r="B90" s="32"/>
      <c r="C90" s="131" t="s">
        <v>182</v>
      </c>
      <c r="D90" s="131" t="s">
        <v>165</v>
      </c>
      <c r="E90" s="132" t="s">
        <v>2776</v>
      </c>
      <c r="F90" s="133" t="s">
        <v>3124</v>
      </c>
      <c r="G90" s="134" t="s">
        <v>2382</v>
      </c>
      <c r="H90" s="135">
        <v>14</v>
      </c>
      <c r="I90" s="136"/>
      <c r="J90" s="137">
        <f t="shared" si="0"/>
        <v>0</v>
      </c>
      <c r="K90" s="133" t="s">
        <v>192</v>
      </c>
      <c r="L90" s="32"/>
      <c r="M90" s="138" t="s">
        <v>19</v>
      </c>
      <c r="N90" s="139" t="s">
        <v>43</v>
      </c>
      <c r="P90" s="140">
        <f t="shared" si="1"/>
        <v>0</v>
      </c>
      <c r="Q90" s="140">
        <v>0</v>
      </c>
      <c r="R90" s="140">
        <f t="shared" si="2"/>
        <v>0</v>
      </c>
      <c r="S90" s="140">
        <v>0</v>
      </c>
      <c r="T90" s="141">
        <f t="shared" si="3"/>
        <v>0</v>
      </c>
      <c r="AR90" s="142" t="s">
        <v>170</v>
      </c>
      <c r="AT90" s="142" t="s">
        <v>165</v>
      </c>
      <c r="AU90" s="142" t="s">
        <v>79</v>
      </c>
      <c r="AY90" s="17" t="s">
        <v>163</v>
      </c>
      <c r="BE90" s="143">
        <f t="shared" si="4"/>
        <v>0</v>
      </c>
      <c r="BF90" s="143">
        <f t="shared" si="5"/>
        <v>0</v>
      </c>
      <c r="BG90" s="143">
        <f t="shared" si="6"/>
        <v>0</v>
      </c>
      <c r="BH90" s="143">
        <f t="shared" si="7"/>
        <v>0</v>
      </c>
      <c r="BI90" s="143">
        <f t="shared" si="8"/>
        <v>0</v>
      </c>
      <c r="BJ90" s="17" t="s">
        <v>79</v>
      </c>
      <c r="BK90" s="143">
        <f t="shared" si="9"/>
        <v>0</v>
      </c>
      <c r="BL90" s="17" t="s">
        <v>170</v>
      </c>
      <c r="BM90" s="142" t="s">
        <v>202</v>
      </c>
    </row>
    <row r="91" spans="2:65" s="1" customFormat="1" ht="16.5" customHeight="1">
      <c r="B91" s="32"/>
      <c r="C91" s="131" t="s">
        <v>170</v>
      </c>
      <c r="D91" s="131" t="s">
        <v>165</v>
      </c>
      <c r="E91" s="132" t="s">
        <v>2778</v>
      </c>
      <c r="F91" s="133" t="s">
        <v>3125</v>
      </c>
      <c r="G91" s="134" t="s">
        <v>2382</v>
      </c>
      <c r="H91" s="135">
        <v>16</v>
      </c>
      <c r="I91" s="136"/>
      <c r="J91" s="137">
        <f t="shared" si="0"/>
        <v>0</v>
      </c>
      <c r="K91" s="133" t="s">
        <v>192</v>
      </c>
      <c r="L91" s="32"/>
      <c r="M91" s="138" t="s">
        <v>19</v>
      </c>
      <c r="N91" s="139" t="s">
        <v>43</v>
      </c>
      <c r="P91" s="140">
        <f t="shared" si="1"/>
        <v>0</v>
      </c>
      <c r="Q91" s="140">
        <v>0</v>
      </c>
      <c r="R91" s="140">
        <f t="shared" si="2"/>
        <v>0</v>
      </c>
      <c r="S91" s="140">
        <v>0</v>
      </c>
      <c r="T91" s="141">
        <f t="shared" si="3"/>
        <v>0</v>
      </c>
      <c r="AR91" s="142" t="s">
        <v>170</v>
      </c>
      <c r="AT91" s="142" t="s">
        <v>165</v>
      </c>
      <c r="AU91" s="142" t="s">
        <v>79</v>
      </c>
      <c r="AY91" s="17" t="s">
        <v>163</v>
      </c>
      <c r="BE91" s="143">
        <f t="shared" si="4"/>
        <v>0</v>
      </c>
      <c r="BF91" s="143">
        <f t="shared" si="5"/>
        <v>0</v>
      </c>
      <c r="BG91" s="143">
        <f t="shared" si="6"/>
        <v>0</v>
      </c>
      <c r="BH91" s="143">
        <f t="shared" si="7"/>
        <v>0</v>
      </c>
      <c r="BI91" s="143">
        <f t="shared" si="8"/>
        <v>0</v>
      </c>
      <c r="BJ91" s="17" t="s">
        <v>79</v>
      </c>
      <c r="BK91" s="143">
        <f t="shared" si="9"/>
        <v>0</v>
      </c>
      <c r="BL91" s="17" t="s">
        <v>170</v>
      </c>
      <c r="BM91" s="142" t="s">
        <v>214</v>
      </c>
    </row>
    <row r="92" spans="2:65" s="1" customFormat="1" ht="24.2" customHeight="1">
      <c r="B92" s="32"/>
      <c r="C92" s="131" t="s">
        <v>196</v>
      </c>
      <c r="D92" s="131" t="s">
        <v>165</v>
      </c>
      <c r="E92" s="132" t="s">
        <v>2780</v>
      </c>
      <c r="F92" s="133" t="s">
        <v>3126</v>
      </c>
      <c r="G92" s="134" t="s">
        <v>2382</v>
      </c>
      <c r="H92" s="135">
        <v>1</v>
      </c>
      <c r="I92" s="136"/>
      <c r="J92" s="137">
        <f t="shared" si="0"/>
        <v>0</v>
      </c>
      <c r="K92" s="133" t="s">
        <v>192</v>
      </c>
      <c r="L92" s="32"/>
      <c r="M92" s="138" t="s">
        <v>19</v>
      </c>
      <c r="N92" s="139" t="s">
        <v>43</v>
      </c>
      <c r="P92" s="140">
        <f t="shared" si="1"/>
        <v>0</v>
      </c>
      <c r="Q92" s="140">
        <v>0</v>
      </c>
      <c r="R92" s="140">
        <f t="shared" si="2"/>
        <v>0</v>
      </c>
      <c r="S92" s="140">
        <v>0</v>
      </c>
      <c r="T92" s="141">
        <f t="shared" si="3"/>
        <v>0</v>
      </c>
      <c r="AR92" s="142" t="s">
        <v>170</v>
      </c>
      <c r="AT92" s="142" t="s">
        <v>165</v>
      </c>
      <c r="AU92" s="142" t="s">
        <v>79</v>
      </c>
      <c r="AY92" s="17" t="s">
        <v>163</v>
      </c>
      <c r="BE92" s="143">
        <f t="shared" si="4"/>
        <v>0</v>
      </c>
      <c r="BF92" s="143">
        <f t="shared" si="5"/>
        <v>0</v>
      </c>
      <c r="BG92" s="143">
        <f t="shared" si="6"/>
        <v>0</v>
      </c>
      <c r="BH92" s="143">
        <f t="shared" si="7"/>
        <v>0</v>
      </c>
      <c r="BI92" s="143">
        <f t="shared" si="8"/>
        <v>0</v>
      </c>
      <c r="BJ92" s="17" t="s">
        <v>79</v>
      </c>
      <c r="BK92" s="143">
        <f t="shared" si="9"/>
        <v>0</v>
      </c>
      <c r="BL92" s="17" t="s">
        <v>170</v>
      </c>
      <c r="BM92" s="142" t="s">
        <v>226</v>
      </c>
    </row>
    <row r="93" spans="2:65" s="1" customFormat="1" ht="24.2" customHeight="1">
      <c r="B93" s="32"/>
      <c r="C93" s="131" t="s">
        <v>202</v>
      </c>
      <c r="D93" s="131" t="s">
        <v>165</v>
      </c>
      <c r="E93" s="132" t="s">
        <v>2782</v>
      </c>
      <c r="F93" s="133" t="s">
        <v>3127</v>
      </c>
      <c r="G93" s="134" t="s">
        <v>2382</v>
      </c>
      <c r="H93" s="135">
        <v>1</v>
      </c>
      <c r="I93" s="136"/>
      <c r="J93" s="137">
        <f t="shared" si="0"/>
        <v>0</v>
      </c>
      <c r="K93" s="133" t="s">
        <v>192</v>
      </c>
      <c r="L93" s="32"/>
      <c r="M93" s="138" t="s">
        <v>19</v>
      </c>
      <c r="N93" s="139" t="s">
        <v>43</v>
      </c>
      <c r="P93" s="140">
        <f t="shared" si="1"/>
        <v>0</v>
      </c>
      <c r="Q93" s="140">
        <v>0</v>
      </c>
      <c r="R93" s="140">
        <f t="shared" si="2"/>
        <v>0</v>
      </c>
      <c r="S93" s="140">
        <v>0</v>
      </c>
      <c r="T93" s="141">
        <f t="shared" si="3"/>
        <v>0</v>
      </c>
      <c r="AR93" s="142" t="s">
        <v>170</v>
      </c>
      <c r="AT93" s="142" t="s">
        <v>165</v>
      </c>
      <c r="AU93" s="142" t="s">
        <v>79</v>
      </c>
      <c r="AY93" s="17" t="s">
        <v>163</v>
      </c>
      <c r="BE93" s="143">
        <f t="shared" si="4"/>
        <v>0</v>
      </c>
      <c r="BF93" s="143">
        <f t="shared" si="5"/>
        <v>0</v>
      </c>
      <c r="BG93" s="143">
        <f t="shared" si="6"/>
        <v>0</v>
      </c>
      <c r="BH93" s="143">
        <f t="shared" si="7"/>
        <v>0</v>
      </c>
      <c r="BI93" s="143">
        <f t="shared" si="8"/>
        <v>0</v>
      </c>
      <c r="BJ93" s="17" t="s">
        <v>79</v>
      </c>
      <c r="BK93" s="143">
        <f t="shared" si="9"/>
        <v>0</v>
      </c>
      <c r="BL93" s="17" t="s">
        <v>170</v>
      </c>
      <c r="BM93" s="142" t="s">
        <v>8</v>
      </c>
    </row>
    <row r="94" spans="2:65" s="1" customFormat="1" ht="24.2" customHeight="1">
      <c r="B94" s="32"/>
      <c r="C94" s="131" t="s">
        <v>208</v>
      </c>
      <c r="D94" s="131" t="s">
        <v>165</v>
      </c>
      <c r="E94" s="132" t="s">
        <v>2784</v>
      </c>
      <c r="F94" s="133" t="s">
        <v>3128</v>
      </c>
      <c r="G94" s="134" t="s">
        <v>2382</v>
      </c>
      <c r="H94" s="135">
        <v>6</v>
      </c>
      <c r="I94" s="136"/>
      <c r="J94" s="137">
        <f t="shared" si="0"/>
        <v>0</v>
      </c>
      <c r="K94" s="133" t="s">
        <v>192</v>
      </c>
      <c r="L94" s="32"/>
      <c r="M94" s="138" t="s">
        <v>19</v>
      </c>
      <c r="N94" s="139" t="s">
        <v>43</v>
      </c>
      <c r="P94" s="140">
        <f t="shared" si="1"/>
        <v>0</v>
      </c>
      <c r="Q94" s="140">
        <v>0</v>
      </c>
      <c r="R94" s="140">
        <f t="shared" si="2"/>
        <v>0</v>
      </c>
      <c r="S94" s="140">
        <v>0</v>
      </c>
      <c r="T94" s="141">
        <f t="shared" si="3"/>
        <v>0</v>
      </c>
      <c r="AR94" s="142" t="s">
        <v>170</v>
      </c>
      <c r="AT94" s="142" t="s">
        <v>165</v>
      </c>
      <c r="AU94" s="142" t="s">
        <v>79</v>
      </c>
      <c r="AY94" s="17" t="s">
        <v>163</v>
      </c>
      <c r="BE94" s="143">
        <f t="shared" si="4"/>
        <v>0</v>
      </c>
      <c r="BF94" s="143">
        <f t="shared" si="5"/>
        <v>0</v>
      </c>
      <c r="BG94" s="143">
        <f t="shared" si="6"/>
        <v>0</v>
      </c>
      <c r="BH94" s="143">
        <f t="shared" si="7"/>
        <v>0</v>
      </c>
      <c r="BI94" s="143">
        <f t="shared" si="8"/>
        <v>0</v>
      </c>
      <c r="BJ94" s="17" t="s">
        <v>79</v>
      </c>
      <c r="BK94" s="143">
        <f t="shared" si="9"/>
        <v>0</v>
      </c>
      <c r="BL94" s="17" t="s">
        <v>170</v>
      </c>
      <c r="BM94" s="142" t="s">
        <v>251</v>
      </c>
    </row>
    <row r="95" spans="2:65" s="1" customFormat="1" ht="24.2" customHeight="1">
      <c r="B95" s="32"/>
      <c r="C95" s="131" t="s">
        <v>214</v>
      </c>
      <c r="D95" s="131" t="s">
        <v>165</v>
      </c>
      <c r="E95" s="132" t="s">
        <v>2786</v>
      </c>
      <c r="F95" s="133" t="s">
        <v>3129</v>
      </c>
      <c r="G95" s="134" t="s">
        <v>2382</v>
      </c>
      <c r="H95" s="135">
        <v>2</v>
      </c>
      <c r="I95" s="136"/>
      <c r="J95" s="137">
        <f t="shared" si="0"/>
        <v>0</v>
      </c>
      <c r="K95" s="133" t="s">
        <v>192</v>
      </c>
      <c r="L95" s="32"/>
      <c r="M95" s="138" t="s">
        <v>19</v>
      </c>
      <c r="N95" s="139" t="s">
        <v>43</v>
      </c>
      <c r="P95" s="140">
        <f t="shared" si="1"/>
        <v>0</v>
      </c>
      <c r="Q95" s="140">
        <v>0</v>
      </c>
      <c r="R95" s="140">
        <f t="shared" si="2"/>
        <v>0</v>
      </c>
      <c r="S95" s="140">
        <v>0</v>
      </c>
      <c r="T95" s="141">
        <f t="shared" si="3"/>
        <v>0</v>
      </c>
      <c r="AR95" s="142" t="s">
        <v>170</v>
      </c>
      <c r="AT95" s="142" t="s">
        <v>165</v>
      </c>
      <c r="AU95" s="142" t="s">
        <v>79</v>
      </c>
      <c r="AY95" s="17" t="s">
        <v>163</v>
      </c>
      <c r="BE95" s="143">
        <f t="shared" si="4"/>
        <v>0</v>
      </c>
      <c r="BF95" s="143">
        <f t="shared" si="5"/>
        <v>0</v>
      </c>
      <c r="BG95" s="143">
        <f t="shared" si="6"/>
        <v>0</v>
      </c>
      <c r="BH95" s="143">
        <f t="shared" si="7"/>
        <v>0</v>
      </c>
      <c r="BI95" s="143">
        <f t="shared" si="8"/>
        <v>0</v>
      </c>
      <c r="BJ95" s="17" t="s">
        <v>79</v>
      </c>
      <c r="BK95" s="143">
        <f t="shared" si="9"/>
        <v>0</v>
      </c>
      <c r="BL95" s="17" t="s">
        <v>170</v>
      </c>
      <c r="BM95" s="142" t="s">
        <v>265</v>
      </c>
    </row>
    <row r="96" spans="2:65" s="1" customFormat="1" ht="24.2" customHeight="1">
      <c r="B96" s="32"/>
      <c r="C96" s="131" t="s">
        <v>220</v>
      </c>
      <c r="D96" s="131" t="s">
        <v>165</v>
      </c>
      <c r="E96" s="132" t="s">
        <v>2788</v>
      </c>
      <c r="F96" s="133" t="s">
        <v>3130</v>
      </c>
      <c r="G96" s="134" t="s">
        <v>2382</v>
      </c>
      <c r="H96" s="135">
        <v>1</v>
      </c>
      <c r="I96" s="136"/>
      <c r="J96" s="137">
        <f t="shared" si="0"/>
        <v>0</v>
      </c>
      <c r="K96" s="133" t="s">
        <v>192</v>
      </c>
      <c r="L96" s="32"/>
      <c r="M96" s="138" t="s">
        <v>19</v>
      </c>
      <c r="N96" s="139" t="s">
        <v>43</v>
      </c>
      <c r="P96" s="140">
        <f t="shared" si="1"/>
        <v>0</v>
      </c>
      <c r="Q96" s="140">
        <v>0</v>
      </c>
      <c r="R96" s="140">
        <f t="shared" si="2"/>
        <v>0</v>
      </c>
      <c r="S96" s="140">
        <v>0</v>
      </c>
      <c r="T96" s="141">
        <f t="shared" si="3"/>
        <v>0</v>
      </c>
      <c r="AR96" s="142" t="s">
        <v>170</v>
      </c>
      <c r="AT96" s="142" t="s">
        <v>165</v>
      </c>
      <c r="AU96" s="142" t="s">
        <v>79</v>
      </c>
      <c r="AY96" s="17" t="s">
        <v>163</v>
      </c>
      <c r="BE96" s="143">
        <f t="shared" si="4"/>
        <v>0</v>
      </c>
      <c r="BF96" s="143">
        <f t="shared" si="5"/>
        <v>0</v>
      </c>
      <c r="BG96" s="143">
        <f t="shared" si="6"/>
        <v>0</v>
      </c>
      <c r="BH96" s="143">
        <f t="shared" si="7"/>
        <v>0</v>
      </c>
      <c r="BI96" s="143">
        <f t="shared" si="8"/>
        <v>0</v>
      </c>
      <c r="BJ96" s="17" t="s">
        <v>79</v>
      </c>
      <c r="BK96" s="143">
        <f t="shared" si="9"/>
        <v>0</v>
      </c>
      <c r="BL96" s="17" t="s">
        <v>170</v>
      </c>
      <c r="BM96" s="142" t="s">
        <v>279</v>
      </c>
    </row>
    <row r="97" spans="2:65" s="1" customFormat="1" ht="24.2" customHeight="1">
      <c r="B97" s="32"/>
      <c r="C97" s="131" t="s">
        <v>226</v>
      </c>
      <c r="D97" s="131" t="s">
        <v>165</v>
      </c>
      <c r="E97" s="132" t="s">
        <v>2790</v>
      </c>
      <c r="F97" s="133" t="s">
        <v>3131</v>
      </c>
      <c r="G97" s="134" t="s">
        <v>2382</v>
      </c>
      <c r="H97" s="135">
        <v>3</v>
      </c>
      <c r="I97" s="136"/>
      <c r="J97" s="137">
        <f t="shared" si="0"/>
        <v>0</v>
      </c>
      <c r="K97" s="133" t="s">
        <v>192</v>
      </c>
      <c r="L97" s="32"/>
      <c r="M97" s="138" t="s">
        <v>19</v>
      </c>
      <c r="N97" s="139" t="s">
        <v>43</v>
      </c>
      <c r="P97" s="140">
        <f t="shared" si="1"/>
        <v>0</v>
      </c>
      <c r="Q97" s="140">
        <v>0</v>
      </c>
      <c r="R97" s="140">
        <f t="shared" si="2"/>
        <v>0</v>
      </c>
      <c r="S97" s="140">
        <v>0</v>
      </c>
      <c r="T97" s="141">
        <f t="shared" si="3"/>
        <v>0</v>
      </c>
      <c r="AR97" s="142" t="s">
        <v>170</v>
      </c>
      <c r="AT97" s="142" t="s">
        <v>165</v>
      </c>
      <c r="AU97" s="142" t="s">
        <v>79</v>
      </c>
      <c r="AY97" s="17" t="s">
        <v>163</v>
      </c>
      <c r="BE97" s="143">
        <f t="shared" si="4"/>
        <v>0</v>
      </c>
      <c r="BF97" s="143">
        <f t="shared" si="5"/>
        <v>0</v>
      </c>
      <c r="BG97" s="143">
        <f t="shared" si="6"/>
        <v>0</v>
      </c>
      <c r="BH97" s="143">
        <f t="shared" si="7"/>
        <v>0</v>
      </c>
      <c r="BI97" s="143">
        <f t="shared" si="8"/>
        <v>0</v>
      </c>
      <c r="BJ97" s="17" t="s">
        <v>79</v>
      </c>
      <c r="BK97" s="143">
        <f t="shared" si="9"/>
        <v>0</v>
      </c>
      <c r="BL97" s="17" t="s">
        <v>170</v>
      </c>
      <c r="BM97" s="142" t="s">
        <v>292</v>
      </c>
    </row>
    <row r="98" spans="2:65" s="1" customFormat="1" ht="24.2" customHeight="1">
      <c r="B98" s="32"/>
      <c r="C98" s="131" t="s">
        <v>232</v>
      </c>
      <c r="D98" s="131" t="s">
        <v>165</v>
      </c>
      <c r="E98" s="132" t="s">
        <v>2792</v>
      </c>
      <c r="F98" s="133" t="s">
        <v>3132</v>
      </c>
      <c r="G98" s="134" t="s">
        <v>2382</v>
      </c>
      <c r="H98" s="135">
        <v>4</v>
      </c>
      <c r="I98" s="136"/>
      <c r="J98" s="137">
        <f t="shared" si="0"/>
        <v>0</v>
      </c>
      <c r="K98" s="133" t="s">
        <v>192</v>
      </c>
      <c r="L98" s="32"/>
      <c r="M98" s="138" t="s">
        <v>19</v>
      </c>
      <c r="N98" s="139" t="s">
        <v>43</v>
      </c>
      <c r="P98" s="140">
        <f t="shared" si="1"/>
        <v>0</v>
      </c>
      <c r="Q98" s="140">
        <v>0</v>
      </c>
      <c r="R98" s="140">
        <f t="shared" si="2"/>
        <v>0</v>
      </c>
      <c r="S98" s="140">
        <v>0</v>
      </c>
      <c r="T98" s="141">
        <f t="shared" si="3"/>
        <v>0</v>
      </c>
      <c r="AR98" s="142" t="s">
        <v>170</v>
      </c>
      <c r="AT98" s="142" t="s">
        <v>165</v>
      </c>
      <c r="AU98" s="142" t="s">
        <v>79</v>
      </c>
      <c r="AY98" s="17" t="s">
        <v>163</v>
      </c>
      <c r="BE98" s="143">
        <f t="shared" si="4"/>
        <v>0</v>
      </c>
      <c r="BF98" s="143">
        <f t="shared" si="5"/>
        <v>0</v>
      </c>
      <c r="BG98" s="143">
        <f t="shared" si="6"/>
        <v>0</v>
      </c>
      <c r="BH98" s="143">
        <f t="shared" si="7"/>
        <v>0</v>
      </c>
      <c r="BI98" s="143">
        <f t="shared" si="8"/>
        <v>0</v>
      </c>
      <c r="BJ98" s="17" t="s">
        <v>79</v>
      </c>
      <c r="BK98" s="143">
        <f t="shared" si="9"/>
        <v>0</v>
      </c>
      <c r="BL98" s="17" t="s">
        <v>170</v>
      </c>
      <c r="BM98" s="142" t="s">
        <v>300</v>
      </c>
    </row>
    <row r="99" spans="2:65" s="1" customFormat="1" ht="16.5" customHeight="1">
      <c r="B99" s="32"/>
      <c r="C99" s="131" t="s">
        <v>8</v>
      </c>
      <c r="D99" s="131" t="s">
        <v>165</v>
      </c>
      <c r="E99" s="132" t="s">
        <v>2794</v>
      </c>
      <c r="F99" s="133" t="s">
        <v>3133</v>
      </c>
      <c r="G99" s="134" t="s">
        <v>2382</v>
      </c>
      <c r="H99" s="135">
        <v>11</v>
      </c>
      <c r="I99" s="136"/>
      <c r="J99" s="137">
        <f t="shared" si="0"/>
        <v>0</v>
      </c>
      <c r="K99" s="133" t="s">
        <v>192</v>
      </c>
      <c r="L99" s="32"/>
      <c r="M99" s="138" t="s">
        <v>19</v>
      </c>
      <c r="N99" s="139" t="s">
        <v>43</v>
      </c>
      <c r="P99" s="140">
        <f t="shared" si="1"/>
        <v>0</v>
      </c>
      <c r="Q99" s="140">
        <v>0</v>
      </c>
      <c r="R99" s="140">
        <f t="shared" si="2"/>
        <v>0</v>
      </c>
      <c r="S99" s="140">
        <v>0</v>
      </c>
      <c r="T99" s="141">
        <f t="shared" si="3"/>
        <v>0</v>
      </c>
      <c r="AR99" s="142" t="s">
        <v>170</v>
      </c>
      <c r="AT99" s="142" t="s">
        <v>165</v>
      </c>
      <c r="AU99" s="142" t="s">
        <v>79</v>
      </c>
      <c r="AY99" s="17" t="s">
        <v>163</v>
      </c>
      <c r="BE99" s="143">
        <f t="shared" si="4"/>
        <v>0</v>
      </c>
      <c r="BF99" s="143">
        <f t="shared" si="5"/>
        <v>0</v>
      </c>
      <c r="BG99" s="143">
        <f t="shared" si="6"/>
        <v>0</v>
      </c>
      <c r="BH99" s="143">
        <f t="shared" si="7"/>
        <v>0</v>
      </c>
      <c r="BI99" s="143">
        <f t="shared" si="8"/>
        <v>0</v>
      </c>
      <c r="BJ99" s="17" t="s">
        <v>79</v>
      </c>
      <c r="BK99" s="143">
        <f t="shared" si="9"/>
        <v>0</v>
      </c>
      <c r="BL99" s="17" t="s">
        <v>170</v>
      </c>
      <c r="BM99" s="142" t="s">
        <v>312</v>
      </c>
    </row>
    <row r="100" spans="2:65" s="1" customFormat="1" ht="16.5" customHeight="1">
      <c r="B100" s="32"/>
      <c r="C100" s="131" t="s">
        <v>245</v>
      </c>
      <c r="D100" s="131" t="s">
        <v>165</v>
      </c>
      <c r="E100" s="132" t="s">
        <v>2796</v>
      </c>
      <c r="F100" s="133" t="s">
        <v>3134</v>
      </c>
      <c r="G100" s="134" t="s">
        <v>2382</v>
      </c>
      <c r="H100" s="135">
        <v>6</v>
      </c>
      <c r="I100" s="136"/>
      <c r="J100" s="137">
        <f t="shared" si="0"/>
        <v>0</v>
      </c>
      <c r="K100" s="133" t="s">
        <v>192</v>
      </c>
      <c r="L100" s="32"/>
      <c r="M100" s="138" t="s">
        <v>19</v>
      </c>
      <c r="N100" s="139" t="s">
        <v>43</v>
      </c>
      <c r="P100" s="140">
        <f t="shared" si="1"/>
        <v>0</v>
      </c>
      <c r="Q100" s="140">
        <v>0</v>
      </c>
      <c r="R100" s="140">
        <f t="shared" si="2"/>
        <v>0</v>
      </c>
      <c r="S100" s="140">
        <v>0</v>
      </c>
      <c r="T100" s="141">
        <f t="shared" si="3"/>
        <v>0</v>
      </c>
      <c r="AR100" s="142" t="s">
        <v>170</v>
      </c>
      <c r="AT100" s="142" t="s">
        <v>165</v>
      </c>
      <c r="AU100" s="142" t="s">
        <v>79</v>
      </c>
      <c r="AY100" s="17" t="s">
        <v>163</v>
      </c>
      <c r="BE100" s="143">
        <f t="shared" si="4"/>
        <v>0</v>
      </c>
      <c r="BF100" s="143">
        <f t="shared" si="5"/>
        <v>0</v>
      </c>
      <c r="BG100" s="143">
        <f t="shared" si="6"/>
        <v>0</v>
      </c>
      <c r="BH100" s="143">
        <f t="shared" si="7"/>
        <v>0</v>
      </c>
      <c r="BI100" s="143">
        <f t="shared" si="8"/>
        <v>0</v>
      </c>
      <c r="BJ100" s="17" t="s">
        <v>79</v>
      </c>
      <c r="BK100" s="143">
        <f t="shared" si="9"/>
        <v>0</v>
      </c>
      <c r="BL100" s="17" t="s">
        <v>170</v>
      </c>
      <c r="BM100" s="142" t="s">
        <v>324</v>
      </c>
    </row>
    <row r="101" spans="2:65" s="1" customFormat="1" ht="16.5" customHeight="1">
      <c r="B101" s="32"/>
      <c r="C101" s="131" t="s">
        <v>251</v>
      </c>
      <c r="D101" s="131" t="s">
        <v>165</v>
      </c>
      <c r="E101" s="132" t="s">
        <v>2798</v>
      </c>
      <c r="F101" s="133" t="s">
        <v>3135</v>
      </c>
      <c r="G101" s="134" t="s">
        <v>2382</v>
      </c>
      <c r="H101" s="135">
        <v>4</v>
      </c>
      <c r="I101" s="136"/>
      <c r="J101" s="137">
        <f t="shared" si="0"/>
        <v>0</v>
      </c>
      <c r="K101" s="133" t="s">
        <v>192</v>
      </c>
      <c r="L101" s="32"/>
      <c r="M101" s="138" t="s">
        <v>19</v>
      </c>
      <c r="N101" s="139" t="s">
        <v>43</v>
      </c>
      <c r="P101" s="140">
        <f t="shared" si="1"/>
        <v>0</v>
      </c>
      <c r="Q101" s="140">
        <v>0</v>
      </c>
      <c r="R101" s="140">
        <f t="shared" si="2"/>
        <v>0</v>
      </c>
      <c r="S101" s="140">
        <v>0</v>
      </c>
      <c r="T101" s="141">
        <f t="shared" si="3"/>
        <v>0</v>
      </c>
      <c r="AR101" s="142" t="s">
        <v>170</v>
      </c>
      <c r="AT101" s="142" t="s">
        <v>165</v>
      </c>
      <c r="AU101" s="142" t="s">
        <v>79</v>
      </c>
      <c r="AY101" s="17" t="s">
        <v>163</v>
      </c>
      <c r="BE101" s="143">
        <f t="shared" si="4"/>
        <v>0</v>
      </c>
      <c r="BF101" s="143">
        <f t="shared" si="5"/>
        <v>0</v>
      </c>
      <c r="BG101" s="143">
        <f t="shared" si="6"/>
        <v>0</v>
      </c>
      <c r="BH101" s="143">
        <f t="shared" si="7"/>
        <v>0</v>
      </c>
      <c r="BI101" s="143">
        <f t="shared" si="8"/>
        <v>0</v>
      </c>
      <c r="BJ101" s="17" t="s">
        <v>79</v>
      </c>
      <c r="BK101" s="143">
        <f t="shared" si="9"/>
        <v>0</v>
      </c>
      <c r="BL101" s="17" t="s">
        <v>170</v>
      </c>
      <c r="BM101" s="142" t="s">
        <v>335</v>
      </c>
    </row>
    <row r="102" spans="2:65" s="1" customFormat="1" ht="37.9" customHeight="1">
      <c r="B102" s="32"/>
      <c r="C102" s="131" t="s">
        <v>257</v>
      </c>
      <c r="D102" s="131" t="s">
        <v>165</v>
      </c>
      <c r="E102" s="132" t="s">
        <v>2800</v>
      </c>
      <c r="F102" s="133" t="s">
        <v>3136</v>
      </c>
      <c r="G102" s="134" t="s">
        <v>2382</v>
      </c>
      <c r="H102" s="135">
        <v>1</v>
      </c>
      <c r="I102" s="136"/>
      <c r="J102" s="137">
        <f t="shared" si="0"/>
        <v>0</v>
      </c>
      <c r="K102" s="133" t="s">
        <v>192</v>
      </c>
      <c r="L102" s="32"/>
      <c r="M102" s="138" t="s">
        <v>19</v>
      </c>
      <c r="N102" s="139" t="s">
        <v>43</v>
      </c>
      <c r="P102" s="140">
        <f t="shared" si="1"/>
        <v>0</v>
      </c>
      <c r="Q102" s="140">
        <v>0</v>
      </c>
      <c r="R102" s="140">
        <f t="shared" si="2"/>
        <v>0</v>
      </c>
      <c r="S102" s="140">
        <v>0</v>
      </c>
      <c r="T102" s="141">
        <f t="shared" si="3"/>
        <v>0</v>
      </c>
      <c r="AR102" s="142" t="s">
        <v>170</v>
      </c>
      <c r="AT102" s="142" t="s">
        <v>165</v>
      </c>
      <c r="AU102" s="142" t="s">
        <v>79</v>
      </c>
      <c r="AY102" s="17" t="s">
        <v>163</v>
      </c>
      <c r="BE102" s="143">
        <f t="shared" si="4"/>
        <v>0</v>
      </c>
      <c r="BF102" s="143">
        <f t="shared" si="5"/>
        <v>0</v>
      </c>
      <c r="BG102" s="143">
        <f t="shared" si="6"/>
        <v>0</v>
      </c>
      <c r="BH102" s="143">
        <f t="shared" si="7"/>
        <v>0</v>
      </c>
      <c r="BI102" s="143">
        <f t="shared" si="8"/>
        <v>0</v>
      </c>
      <c r="BJ102" s="17" t="s">
        <v>79</v>
      </c>
      <c r="BK102" s="143">
        <f t="shared" si="9"/>
        <v>0</v>
      </c>
      <c r="BL102" s="17" t="s">
        <v>170</v>
      </c>
      <c r="BM102" s="142" t="s">
        <v>349</v>
      </c>
    </row>
    <row r="103" spans="2:65" s="1" customFormat="1" ht="37.9" customHeight="1">
      <c r="B103" s="32"/>
      <c r="C103" s="131" t="s">
        <v>265</v>
      </c>
      <c r="D103" s="131" t="s">
        <v>165</v>
      </c>
      <c r="E103" s="132" t="s">
        <v>2802</v>
      </c>
      <c r="F103" s="133" t="s">
        <v>3137</v>
      </c>
      <c r="G103" s="134" t="s">
        <v>3122</v>
      </c>
      <c r="H103" s="135">
        <v>1</v>
      </c>
      <c r="I103" s="136"/>
      <c r="J103" s="137">
        <f t="shared" si="0"/>
        <v>0</v>
      </c>
      <c r="K103" s="133" t="s">
        <v>192</v>
      </c>
      <c r="L103" s="32"/>
      <c r="M103" s="138" t="s">
        <v>19</v>
      </c>
      <c r="N103" s="139" t="s">
        <v>43</v>
      </c>
      <c r="P103" s="140">
        <f t="shared" si="1"/>
        <v>0</v>
      </c>
      <c r="Q103" s="140">
        <v>0</v>
      </c>
      <c r="R103" s="140">
        <f t="shared" si="2"/>
        <v>0</v>
      </c>
      <c r="S103" s="140">
        <v>0</v>
      </c>
      <c r="T103" s="141">
        <f t="shared" si="3"/>
        <v>0</v>
      </c>
      <c r="AR103" s="142" t="s">
        <v>170</v>
      </c>
      <c r="AT103" s="142" t="s">
        <v>165</v>
      </c>
      <c r="AU103" s="142" t="s">
        <v>79</v>
      </c>
      <c r="AY103" s="17" t="s">
        <v>163</v>
      </c>
      <c r="BE103" s="143">
        <f t="shared" si="4"/>
        <v>0</v>
      </c>
      <c r="BF103" s="143">
        <f t="shared" si="5"/>
        <v>0</v>
      </c>
      <c r="BG103" s="143">
        <f t="shared" si="6"/>
        <v>0</v>
      </c>
      <c r="BH103" s="143">
        <f t="shared" si="7"/>
        <v>0</v>
      </c>
      <c r="BI103" s="143">
        <f t="shared" si="8"/>
        <v>0</v>
      </c>
      <c r="BJ103" s="17" t="s">
        <v>79</v>
      </c>
      <c r="BK103" s="143">
        <f t="shared" si="9"/>
        <v>0</v>
      </c>
      <c r="BL103" s="17" t="s">
        <v>170</v>
      </c>
      <c r="BM103" s="142" t="s">
        <v>363</v>
      </c>
    </row>
    <row r="104" spans="2:65" s="1" customFormat="1" ht="37.9" customHeight="1">
      <c r="B104" s="32"/>
      <c r="C104" s="131" t="s">
        <v>270</v>
      </c>
      <c r="D104" s="131" t="s">
        <v>165</v>
      </c>
      <c r="E104" s="132" t="s">
        <v>2804</v>
      </c>
      <c r="F104" s="133" t="s">
        <v>3138</v>
      </c>
      <c r="G104" s="134" t="s">
        <v>3122</v>
      </c>
      <c r="H104" s="135">
        <v>1</v>
      </c>
      <c r="I104" s="136"/>
      <c r="J104" s="137">
        <f t="shared" si="0"/>
        <v>0</v>
      </c>
      <c r="K104" s="133" t="s">
        <v>192</v>
      </c>
      <c r="L104" s="32"/>
      <c r="M104" s="138" t="s">
        <v>19</v>
      </c>
      <c r="N104" s="139" t="s">
        <v>43</v>
      </c>
      <c r="P104" s="140">
        <f t="shared" si="1"/>
        <v>0</v>
      </c>
      <c r="Q104" s="140">
        <v>0</v>
      </c>
      <c r="R104" s="140">
        <f t="shared" si="2"/>
        <v>0</v>
      </c>
      <c r="S104" s="140">
        <v>0</v>
      </c>
      <c r="T104" s="141">
        <f t="shared" si="3"/>
        <v>0</v>
      </c>
      <c r="AR104" s="142" t="s">
        <v>170</v>
      </c>
      <c r="AT104" s="142" t="s">
        <v>165</v>
      </c>
      <c r="AU104" s="142" t="s">
        <v>79</v>
      </c>
      <c r="AY104" s="17" t="s">
        <v>163</v>
      </c>
      <c r="BE104" s="143">
        <f t="shared" si="4"/>
        <v>0</v>
      </c>
      <c r="BF104" s="143">
        <f t="shared" si="5"/>
        <v>0</v>
      </c>
      <c r="BG104" s="143">
        <f t="shared" si="6"/>
        <v>0</v>
      </c>
      <c r="BH104" s="143">
        <f t="shared" si="7"/>
        <v>0</v>
      </c>
      <c r="BI104" s="143">
        <f t="shared" si="8"/>
        <v>0</v>
      </c>
      <c r="BJ104" s="17" t="s">
        <v>79</v>
      </c>
      <c r="BK104" s="143">
        <f t="shared" si="9"/>
        <v>0</v>
      </c>
      <c r="BL104" s="17" t="s">
        <v>170</v>
      </c>
      <c r="BM104" s="142" t="s">
        <v>375</v>
      </c>
    </row>
    <row r="105" spans="2:65" s="1" customFormat="1" ht="33" customHeight="1">
      <c r="B105" s="32"/>
      <c r="C105" s="131" t="s">
        <v>279</v>
      </c>
      <c r="D105" s="131" t="s">
        <v>165</v>
      </c>
      <c r="E105" s="132" t="s">
        <v>3139</v>
      </c>
      <c r="F105" s="133" t="s">
        <v>3140</v>
      </c>
      <c r="G105" s="134" t="s">
        <v>3122</v>
      </c>
      <c r="H105" s="135">
        <v>1</v>
      </c>
      <c r="I105" s="136"/>
      <c r="J105" s="137">
        <f t="shared" si="0"/>
        <v>0</v>
      </c>
      <c r="K105" s="133" t="s">
        <v>192</v>
      </c>
      <c r="L105" s="32"/>
      <c r="M105" s="138" t="s">
        <v>19</v>
      </c>
      <c r="N105" s="139" t="s">
        <v>43</v>
      </c>
      <c r="P105" s="140">
        <f t="shared" si="1"/>
        <v>0</v>
      </c>
      <c r="Q105" s="140">
        <v>0</v>
      </c>
      <c r="R105" s="140">
        <f t="shared" si="2"/>
        <v>0</v>
      </c>
      <c r="S105" s="140">
        <v>0</v>
      </c>
      <c r="T105" s="141">
        <f t="shared" si="3"/>
        <v>0</v>
      </c>
      <c r="AR105" s="142" t="s">
        <v>170</v>
      </c>
      <c r="AT105" s="142" t="s">
        <v>165</v>
      </c>
      <c r="AU105" s="142" t="s">
        <v>79</v>
      </c>
      <c r="AY105" s="17" t="s">
        <v>163</v>
      </c>
      <c r="BE105" s="143">
        <f t="shared" si="4"/>
        <v>0</v>
      </c>
      <c r="BF105" s="143">
        <f t="shared" si="5"/>
        <v>0</v>
      </c>
      <c r="BG105" s="143">
        <f t="shared" si="6"/>
        <v>0</v>
      </c>
      <c r="BH105" s="143">
        <f t="shared" si="7"/>
        <v>0</v>
      </c>
      <c r="BI105" s="143">
        <f t="shared" si="8"/>
        <v>0</v>
      </c>
      <c r="BJ105" s="17" t="s">
        <v>79</v>
      </c>
      <c r="BK105" s="143">
        <f t="shared" si="9"/>
        <v>0</v>
      </c>
      <c r="BL105" s="17" t="s">
        <v>170</v>
      </c>
      <c r="BM105" s="142" t="s">
        <v>387</v>
      </c>
    </row>
    <row r="106" spans="2:65" s="1" customFormat="1" ht="21.75" customHeight="1">
      <c r="B106" s="32"/>
      <c r="C106" s="131" t="s">
        <v>285</v>
      </c>
      <c r="D106" s="131" t="s">
        <v>165</v>
      </c>
      <c r="E106" s="132" t="s">
        <v>3141</v>
      </c>
      <c r="F106" s="133" t="s">
        <v>3142</v>
      </c>
      <c r="G106" s="134" t="s">
        <v>2382</v>
      </c>
      <c r="H106" s="135">
        <v>1</v>
      </c>
      <c r="I106" s="136"/>
      <c r="J106" s="137">
        <f t="shared" si="0"/>
        <v>0</v>
      </c>
      <c r="K106" s="133" t="s">
        <v>192</v>
      </c>
      <c r="L106" s="32"/>
      <c r="M106" s="138" t="s">
        <v>19</v>
      </c>
      <c r="N106" s="139" t="s">
        <v>43</v>
      </c>
      <c r="P106" s="140">
        <f t="shared" si="1"/>
        <v>0</v>
      </c>
      <c r="Q106" s="140">
        <v>0</v>
      </c>
      <c r="R106" s="140">
        <f t="shared" si="2"/>
        <v>0</v>
      </c>
      <c r="S106" s="140">
        <v>0</v>
      </c>
      <c r="T106" s="141">
        <f t="shared" si="3"/>
        <v>0</v>
      </c>
      <c r="AR106" s="142" t="s">
        <v>170</v>
      </c>
      <c r="AT106" s="142" t="s">
        <v>165</v>
      </c>
      <c r="AU106" s="142" t="s">
        <v>79</v>
      </c>
      <c r="AY106" s="17" t="s">
        <v>163</v>
      </c>
      <c r="BE106" s="143">
        <f t="shared" si="4"/>
        <v>0</v>
      </c>
      <c r="BF106" s="143">
        <f t="shared" si="5"/>
        <v>0</v>
      </c>
      <c r="BG106" s="143">
        <f t="shared" si="6"/>
        <v>0</v>
      </c>
      <c r="BH106" s="143">
        <f t="shared" si="7"/>
        <v>0</v>
      </c>
      <c r="BI106" s="143">
        <f t="shared" si="8"/>
        <v>0</v>
      </c>
      <c r="BJ106" s="17" t="s">
        <v>79</v>
      </c>
      <c r="BK106" s="143">
        <f t="shared" si="9"/>
        <v>0</v>
      </c>
      <c r="BL106" s="17" t="s">
        <v>170</v>
      </c>
      <c r="BM106" s="142" t="s">
        <v>400</v>
      </c>
    </row>
    <row r="107" spans="2:65" s="1" customFormat="1" ht="24.2" customHeight="1">
      <c r="B107" s="32"/>
      <c r="C107" s="131" t="s">
        <v>292</v>
      </c>
      <c r="D107" s="131" t="s">
        <v>165</v>
      </c>
      <c r="E107" s="132" t="s">
        <v>3143</v>
      </c>
      <c r="F107" s="133" t="s">
        <v>3144</v>
      </c>
      <c r="G107" s="134" t="s">
        <v>2382</v>
      </c>
      <c r="H107" s="135">
        <v>1</v>
      </c>
      <c r="I107" s="136"/>
      <c r="J107" s="137">
        <f t="shared" si="0"/>
        <v>0</v>
      </c>
      <c r="K107" s="133" t="s">
        <v>192</v>
      </c>
      <c r="L107" s="32"/>
      <c r="M107" s="138" t="s">
        <v>19</v>
      </c>
      <c r="N107" s="139" t="s">
        <v>43</v>
      </c>
      <c r="P107" s="140">
        <f t="shared" si="1"/>
        <v>0</v>
      </c>
      <c r="Q107" s="140">
        <v>0</v>
      </c>
      <c r="R107" s="140">
        <f t="shared" si="2"/>
        <v>0</v>
      </c>
      <c r="S107" s="140">
        <v>0</v>
      </c>
      <c r="T107" s="141">
        <f t="shared" si="3"/>
        <v>0</v>
      </c>
      <c r="AR107" s="142" t="s">
        <v>170</v>
      </c>
      <c r="AT107" s="142" t="s">
        <v>165</v>
      </c>
      <c r="AU107" s="142" t="s">
        <v>79</v>
      </c>
      <c r="AY107" s="17" t="s">
        <v>163</v>
      </c>
      <c r="BE107" s="143">
        <f t="shared" si="4"/>
        <v>0</v>
      </c>
      <c r="BF107" s="143">
        <f t="shared" si="5"/>
        <v>0</v>
      </c>
      <c r="BG107" s="143">
        <f t="shared" si="6"/>
        <v>0</v>
      </c>
      <c r="BH107" s="143">
        <f t="shared" si="7"/>
        <v>0</v>
      </c>
      <c r="BI107" s="143">
        <f t="shared" si="8"/>
        <v>0</v>
      </c>
      <c r="BJ107" s="17" t="s">
        <v>79</v>
      </c>
      <c r="BK107" s="143">
        <f t="shared" si="9"/>
        <v>0</v>
      </c>
      <c r="BL107" s="17" t="s">
        <v>170</v>
      </c>
      <c r="BM107" s="142" t="s">
        <v>411</v>
      </c>
    </row>
    <row r="108" spans="2:65" s="1" customFormat="1" ht="16.5" customHeight="1">
      <c r="B108" s="32"/>
      <c r="C108" s="131" t="s">
        <v>7</v>
      </c>
      <c r="D108" s="131" t="s">
        <v>165</v>
      </c>
      <c r="E108" s="132" t="s">
        <v>3145</v>
      </c>
      <c r="F108" s="133" t="s">
        <v>3146</v>
      </c>
      <c r="G108" s="134" t="s">
        <v>2382</v>
      </c>
      <c r="H108" s="135">
        <v>3</v>
      </c>
      <c r="I108" s="136"/>
      <c r="J108" s="137">
        <f t="shared" si="0"/>
        <v>0</v>
      </c>
      <c r="K108" s="133" t="s">
        <v>192</v>
      </c>
      <c r="L108" s="32"/>
      <c r="M108" s="138" t="s">
        <v>19</v>
      </c>
      <c r="N108" s="139" t="s">
        <v>43</v>
      </c>
      <c r="P108" s="140">
        <f t="shared" si="1"/>
        <v>0</v>
      </c>
      <c r="Q108" s="140">
        <v>0</v>
      </c>
      <c r="R108" s="140">
        <f t="shared" si="2"/>
        <v>0</v>
      </c>
      <c r="S108" s="140">
        <v>0</v>
      </c>
      <c r="T108" s="141">
        <f t="shared" si="3"/>
        <v>0</v>
      </c>
      <c r="AR108" s="142" t="s">
        <v>170</v>
      </c>
      <c r="AT108" s="142" t="s">
        <v>165</v>
      </c>
      <c r="AU108" s="142" t="s">
        <v>79</v>
      </c>
      <c r="AY108" s="17" t="s">
        <v>163</v>
      </c>
      <c r="BE108" s="143">
        <f t="shared" si="4"/>
        <v>0</v>
      </c>
      <c r="BF108" s="143">
        <f t="shared" si="5"/>
        <v>0</v>
      </c>
      <c r="BG108" s="143">
        <f t="shared" si="6"/>
        <v>0</v>
      </c>
      <c r="BH108" s="143">
        <f t="shared" si="7"/>
        <v>0</v>
      </c>
      <c r="BI108" s="143">
        <f t="shared" si="8"/>
        <v>0</v>
      </c>
      <c r="BJ108" s="17" t="s">
        <v>79</v>
      </c>
      <c r="BK108" s="143">
        <f t="shared" si="9"/>
        <v>0</v>
      </c>
      <c r="BL108" s="17" t="s">
        <v>170</v>
      </c>
      <c r="BM108" s="142" t="s">
        <v>420</v>
      </c>
    </row>
    <row r="109" spans="2:65" s="1" customFormat="1" ht="16.5" customHeight="1">
      <c r="B109" s="32"/>
      <c r="C109" s="131" t="s">
        <v>300</v>
      </c>
      <c r="D109" s="131" t="s">
        <v>165</v>
      </c>
      <c r="E109" s="132" t="s">
        <v>3147</v>
      </c>
      <c r="F109" s="133" t="s">
        <v>3148</v>
      </c>
      <c r="G109" s="134" t="s">
        <v>2382</v>
      </c>
      <c r="H109" s="135">
        <v>11</v>
      </c>
      <c r="I109" s="136"/>
      <c r="J109" s="137">
        <f t="shared" si="0"/>
        <v>0</v>
      </c>
      <c r="K109" s="133" t="s">
        <v>192</v>
      </c>
      <c r="L109" s="32"/>
      <c r="M109" s="138" t="s">
        <v>19</v>
      </c>
      <c r="N109" s="139" t="s">
        <v>43</v>
      </c>
      <c r="P109" s="140">
        <f t="shared" si="1"/>
        <v>0</v>
      </c>
      <c r="Q109" s="140">
        <v>0</v>
      </c>
      <c r="R109" s="140">
        <f t="shared" si="2"/>
        <v>0</v>
      </c>
      <c r="S109" s="140">
        <v>0</v>
      </c>
      <c r="T109" s="141">
        <f t="shared" si="3"/>
        <v>0</v>
      </c>
      <c r="AR109" s="142" t="s">
        <v>170</v>
      </c>
      <c r="AT109" s="142" t="s">
        <v>165</v>
      </c>
      <c r="AU109" s="142" t="s">
        <v>79</v>
      </c>
      <c r="AY109" s="17" t="s">
        <v>163</v>
      </c>
      <c r="BE109" s="143">
        <f t="shared" si="4"/>
        <v>0</v>
      </c>
      <c r="BF109" s="143">
        <f t="shared" si="5"/>
        <v>0</v>
      </c>
      <c r="BG109" s="143">
        <f t="shared" si="6"/>
        <v>0</v>
      </c>
      <c r="BH109" s="143">
        <f t="shared" si="7"/>
        <v>0</v>
      </c>
      <c r="BI109" s="143">
        <f t="shared" si="8"/>
        <v>0</v>
      </c>
      <c r="BJ109" s="17" t="s">
        <v>79</v>
      </c>
      <c r="BK109" s="143">
        <f t="shared" si="9"/>
        <v>0</v>
      </c>
      <c r="BL109" s="17" t="s">
        <v>170</v>
      </c>
      <c r="BM109" s="142" t="s">
        <v>435</v>
      </c>
    </row>
    <row r="110" spans="2:65" s="1" customFormat="1" ht="16.5" customHeight="1">
      <c r="B110" s="32"/>
      <c r="C110" s="131" t="s">
        <v>306</v>
      </c>
      <c r="D110" s="131" t="s">
        <v>165</v>
      </c>
      <c r="E110" s="132" t="s">
        <v>3149</v>
      </c>
      <c r="F110" s="133" t="s">
        <v>3150</v>
      </c>
      <c r="G110" s="134" t="s">
        <v>2382</v>
      </c>
      <c r="H110" s="135">
        <v>1</v>
      </c>
      <c r="I110" s="136"/>
      <c r="J110" s="137">
        <f t="shared" si="0"/>
        <v>0</v>
      </c>
      <c r="K110" s="133" t="s">
        <v>192</v>
      </c>
      <c r="L110" s="32"/>
      <c r="M110" s="138" t="s">
        <v>19</v>
      </c>
      <c r="N110" s="139" t="s">
        <v>43</v>
      </c>
      <c r="P110" s="140">
        <f t="shared" si="1"/>
        <v>0</v>
      </c>
      <c r="Q110" s="140">
        <v>0</v>
      </c>
      <c r="R110" s="140">
        <f t="shared" si="2"/>
        <v>0</v>
      </c>
      <c r="S110" s="140">
        <v>0</v>
      </c>
      <c r="T110" s="141">
        <f t="shared" si="3"/>
        <v>0</v>
      </c>
      <c r="AR110" s="142" t="s">
        <v>170</v>
      </c>
      <c r="AT110" s="142" t="s">
        <v>165</v>
      </c>
      <c r="AU110" s="142" t="s">
        <v>79</v>
      </c>
      <c r="AY110" s="17" t="s">
        <v>163</v>
      </c>
      <c r="BE110" s="143">
        <f t="shared" si="4"/>
        <v>0</v>
      </c>
      <c r="BF110" s="143">
        <f t="shared" si="5"/>
        <v>0</v>
      </c>
      <c r="BG110" s="143">
        <f t="shared" si="6"/>
        <v>0</v>
      </c>
      <c r="BH110" s="143">
        <f t="shared" si="7"/>
        <v>0</v>
      </c>
      <c r="BI110" s="143">
        <f t="shared" si="8"/>
        <v>0</v>
      </c>
      <c r="BJ110" s="17" t="s">
        <v>79</v>
      </c>
      <c r="BK110" s="143">
        <f t="shared" si="9"/>
        <v>0</v>
      </c>
      <c r="BL110" s="17" t="s">
        <v>170</v>
      </c>
      <c r="BM110" s="142" t="s">
        <v>447</v>
      </c>
    </row>
    <row r="111" spans="2:65" s="1" customFormat="1" ht="16.5" customHeight="1">
      <c r="B111" s="32"/>
      <c r="C111" s="131" t="s">
        <v>312</v>
      </c>
      <c r="D111" s="131" t="s">
        <v>165</v>
      </c>
      <c r="E111" s="132" t="s">
        <v>3151</v>
      </c>
      <c r="F111" s="133" t="s">
        <v>3152</v>
      </c>
      <c r="G111" s="134" t="s">
        <v>2382</v>
      </c>
      <c r="H111" s="135">
        <v>1</v>
      </c>
      <c r="I111" s="136"/>
      <c r="J111" s="137">
        <f t="shared" si="0"/>
        <v>0</v>
      </c>
      <c r="K111" s="133" t="s">
        <v>192</v>
      </c>
      <c r="L111" s="32"/>
      <c r="M111" s="138" t="s">
        <v>19</v>
      </c>
      <c r="N111" s="139" t="s">
        <v>43</v>
      </c>
      <c r="P111" s="140">
        <f t="shared" si="1"/>
        <v>0</v>
      </c>
      <c r="Q111" s="140">
        <v>0</v>
      </c>
      <c r="R111" s="140">
        <f t="shared" si="2"/>
        <v>0</v>
      </c>
      <c r="S111" s="140">
        <v>0</v>
      </c>
      <c r="T111" s="141">
        <f t="shared" si="3"/>
        <v>0</v>
      </c>
      <c r="AR111" s="142" t="s">
        <v>170</v>
      </c>
      <c r="AT111" s="142" t="s">
        <v>165</v>
      </c>
      <c r="AU111" s="142" t="s">
        <v>79</v>
      </c>
      <c r="AY111" s="17" t="s">
        <v>163</v>
      </c>
      <c r="BE111" s="143">
        <f t="shared" si="4"/>
        <v>0</v>
      </c>
      <c r="BF111" s="143">
        <f t="shared" si="5"/>
        <v>0</v>
      </c>
      <c r="BG111" s="143">
        <f t="shared" si="6"/>
        <v>0</v>
      </c>
      <c r="BH111" s="143">
        <f t="shared" si="7"/>
        <v>0</v>
      </c>
      <c r="BI111" s="143">
        <f t="shared" si="8"/>
        <v>0</v>
      </c>
      <c r="BJ111" s="17" t="s">
        <v>79</v>
      </c>
      <c r="BK111" s="143">
        <f t="shared" si="9"/>
        <v>0</v>
      </c>
      <c r="BL111" s="17" t="s">
        <v>170</v>
      </c>
      <c r="BM111" s="142" t="s">
        <v>462</v>
      </c>
    </row>
    <row r="112" spans="2:65" s="1" customFormat="1" ht="16.5" customHeight="1">
      <c r="B112" s="32"/>
      <c r="C112" s="131" t="s">
        <v>318</v>
      </c>
      <c r="D112" s="131" t="s">
        <v>165</v>
      </c>
      <c r="E112" s="132" t="s">
        <v>3153</v>
      </c>
      <c r="F112" s="133" t="s">
        <v>3154</v>
      </c>
      <c r="G112" s="134" t="s">
        <v>2382</v>
      </c>
      <c r="H112" s="135">
        <v>1</v>
      </c>
      <c r="I112" s="136"/>
      <c r="J112" s="137">
        <f t="shared" si="0"/>
        <v>0</v>
      </c>
      <c r="K112" s="133" t="s">
        <v>192</v>
      </c>
      <c r="L112" s="32"/>
      <c r="M112" s="138" t="s">
        <v>19</v>
      </c>
      <c r="N112" s="139" t="s">
        <v>43</v>
      </c>
      <c r="P112" s="140">
        <f t="shared" si="1"/>
        <v>0</v>
      </c>
      <c r="Q112" s="140">
        <v>0</v>
      </c>
      <c r="R112" s="140">
        <f t="shared" si="2"/>
        <v>0</v>
      </c>
      <c r="S112" s="140">
        <v>0</v>
      </c>
      <c r="T112" s="141">
        <f t="shared" si="3"/>
        <v>0</v>
      </c>
      <c r="AR112" s="142" t="s">
        <v>170</v>
      </c>
      <c r="AT112" s="142" t="s">
        <v>165</v>
      </c>
      <c r="AU112" s="142" t="s">
        <v>79</v>
      </c>
      <c r="AY112" s="17" t="s">
        <v>163</v>
      </c>
      <c r="BE112" s="143">
        <f t="shared" si="4"/>
        <v>0</v>
      </c>
      <c r="BF112" s="143">
        <f t="shared" si="5"/>
        <v>0</v>
      </c>
      <c r="BG112" s="143">
        <f t="shared" si="6"/>
        <v>0</v>
      </c>
      <c r="BH112" s="143">
        <f t="shared" si="7"/>
        <v>0</v>
      </c>
      <c r="BI112" s="143">
        <f t="shared" si="8"/>
        <v>0</v>
      </c>
      <c r="BJ112" s="17" t="s">
        <v>79</v>
      </c>
      <c r="BK112" s="143">
        <f t="shared" si="9"/>
        <v>0</v>
      </c>
      <c r="BL112" s="17" t="s">
        <v>170</v>
      </c>
      <c r="BM112" s="142" t="s">
        <v>474</v>
      </c>
    </row>
    <row r="113" spans="2:65" s="1" customFormat="1" ht="16.5" customHeight="1">
      <c r="B113" s="32"/>
      <c r="C113" s="131" t="s">
        <v>324</v>
      </c>
      <c r="D113" s="131" t="s">
        <v>165</v>
      </c>
      <c r="E113" s="132" t="s">
        <v>3155</v>
      </c>
      <c r="F113" s="133" t="s">
        <v>3156</v>
      </c>
      <c r="G113" s="134" t="s">
        <v>2382</v>
      </c>
      <c r="H113" s="135">
        <v>3</v>
      </c>
      <c r="I113" s="136"/>
      <c r="J113" s="137">
        <f t="shared" si="0"/>
        <v>0</v>
      </c>
      <c r="K113" s="133" t="s">
        <v>192</v>
      </c>
      <c r="L113" s="32"/>
      <c r="M113" s="138" t="s">
        <v>19</v>
      </c>
      <c r="N113" s="139" t="s">
        <v>43</v>
      </c>
      <c r="P113" s="140">
        <f t="shared" si="1"/>
        <v>0</v>
      </c>
      <c r="Q113" s="140">
        <v>0</v>
      </c>
      <c r="R113" s="140">
        <f t="shared" si="2"/>
        <v>0</v>
      </c>
      <c r="S113" s="140">
        <v>0</v>
      </c>
      <c r="T113" s="141">
        <f t="shared" si="3"/>
        <v>0</v>
      </c>
      <c r="AR113" s="142" t="s">
        <v>170</v>
      </c>
      <c r="AT113" s="142" t="s">
        <v>165</v>
      </c>
      <c r="AU113" s="142" t="s">
        <v>79</v>
      </c>
      <c r="AY113" s="17" t="s">
        <v>163</v>
      </c>
      <c r="BE113" s="143">
        <f t="shared" si="4"/>
        <v>0</v>
      </c>
      <c r="BF113" s="143">
        <f t="shared" si="5"/>
        <v>0</v>
      </c>
      <c r="BG113" s="143">
        <f t="shared" si="6"/>
        <v>0</v>
      </c>
      <c r="BH113" s="143">
        <f t="shared" si="7"/>
        <v>0</v>
      </c>
      <c r="BI113" s="143">
        <f t="shared" si="8"/>
        <v>0</v>
      </c>
      <c r="BJ113" s="17" t="s">
        <v>79</v>
      </c>
      <c r="BK113" s="143">
        <f t="shared" si="9"/>
        <v>0</v>
      </c>
      <c r="BL113" s="17" t="s">
        <v>170</v>
      </c>
      <c r="BM113" s="142" t="s">
        <v>486</v>
      </c>
    </row>
    <row r="114" spans="2:65" s="1" customFormat="1" ht="16.5" customHeight="1">
      <c r="B114" s="32"/>
      <c r="C114" s="131" t="s">
        <v>329</v>
      </c>
      <c r="D114" s="131" t="s">
        <v>165</v>
      </c>
      <c r="E114" s="132" t="s">
        <v>3157</v>
      </c>
      <c r="F114" s="133" t="s">
        <v>3158</v>
      </c>
      <c r="G114" s="134" t="s">
        <v>2382</v>
      </c>
      <c r="H114" s="135">
        <v>11</v>
      </c>
      <c r="I114" s="136"/>
      <c r="J114" s="137">
        <f t="shared" si="0"/>
        <v>0</v>
      </c>
      <c r="K114" s="133" t="s">
        <v>192</v>
      </c>
      <c r="L114" s="32"/>
      <c r="M114" s="138" t="s">
        <v>19</v>
      </c>
      <c r="N114" s="139" t="s">
        <v>43</v>
      </c>
      <c r="P114" s="140">
        <f t="shared" si="1"/>
        <v>0</v>
      </c>
      <c r="Q114" s="140">
        <v>0</v>
      </c>
      <c r="R114" s="140">
        <f t="shared" si="2"/>
        <v>0</v>
      </c>
      <c r="S114" s="140">
        <v>0</v>
      </c>
      <c r="T114" s="141">
        <f t="shared" si="3"/>
        <v>0</v>
      </c>
      <c r="AR114" s="142" t="s">
        <v>170</v>
      </c>
      <c r="AT114" s="142" t="s">
        <v>165</v>
      </c>
      <c r="AU114" s="142" t="s">
        <v>79</v>
      </c>
      <c r="AY114" s="17" t="s">
        <v>163</v>
      </c>
      <c r="BE114" s="143">
        <f t="shared" si="4"/>
        <v>0</v>
      </c>
      <c r="BF114" s="143">
        <f t="shared" si="5"/>
        <v>0</v>
      </c>
      <c r="BG114" s="143">
        <f t="shared" si="6"/>
        <v>0</v>
      </c>
      <c r="BH114" s="143">
        <f t="shared" si="7"/>
        <v>0</v>
      </c>
      <c r="BI114" s="143">
        <f t="shared" si="8"/>
        <v>0</v>
      </c>
      <c r="BJ114" s="17" t="s">
        <v>79</v>
      </c>
      <c r="BK114" s="143">
        <f t="shared" si="9"/>
        <v>0</v>
      </c>
      <c r="BL114" s="17" t="s">
        <v>170</v>
      </c>
      <c r="BM114" s="142" t="s">
        <v>502</v>
      </c>
    </row>
    <row r="115" spans="2:65" s="1" customFormat="1" ht="16.5" customHeight="1">
      <c r="B115" s="32"/>
      <c r="C115" s="131" t="s">
        <v>335</v>
      </c>
      <c r="D115" s="131" t="s">
        <v>165</v>
      </c>
      <c r="E115" s="132" t="s">
        <v>3159</v>
      </c>
      <c r="F115" s="133" t="s">
        <v>3160</v>
      </c>
      <c r="G115" s="134" t="s">
        <v>2382</v>
      </c>
      <c r="H115" s="135">
        <v>1</v>
      </c>
      <c r="I115" s="136"/>
      <c r="J115" s="137">
        <f t="shared" si="0"/>
        <v>0</v>
      </c>
      <c r="K115" s="133" t="s">
        <v>192</v>
      </c>
      <c r="L115" s="32"/>
      <c r="M115" s="138" t="s">
        <v>19</v>
      </c>
      <c r="N115" s="139" t="s">
        <v>43</v>
      </c>
      <c r="P115" s="140">
        <f t="shared" si="1"/>
        <v>0</v>
      </c>
      <c r="Q115" s="140">
        <v>0</v>
      </c>
      <c r="R115" s="140">
        <f t="shared" si="2"/>
        <v>0</v>
      </c>
      <c r="S115" s="140">
        <v>0</v>
      </c>
      <c r="T115" s="141">
        <f t="shared" si="3"/>
        <v>0</v>
      </c>
      <c r="AR115" s="142" t="s">
        <v>170</v>
      </c>
      <c r="AT115" s="142" t="s">
        <v>165</v>
      </c>
      <c r="AU115" s="142" t="s">
        <v>79</v>
      </c>
      <c r="AY115" s="17" t="s">
        <v>163</v>
      </c>
      <c r="BE115" s="143">
        <f t="shared" si="4"/>
        <v>0</v>
      </c>
      <c r="BF115" s="143">
        <f t="shared" si="5"/>
        <v>0</v>
      </c>
      <c r="BG115" s="143">
        <f t="shared" si="6"/>
        <v>0</v>
      </c>
      <c r="BH115" s="143">
        <f t="shared" si="7"/>
        <v>0</v>
      </c>
      <c r="BI115" s="143">
        <f t="shared" si="8"/>
        <v>0</v>
      </c>
      <c r="BJ115" s="17" t="s">
        <v>79</v>
      </c>
      <c r="BK115" s="143">
        <f t="shared" si="9"/>
        <v>0</v>
      </c>
      <c r="BL115" s="17" t="s">
        <v>170</v>
      </c>
      <c r="BM115" s="142" t="s">
        <v>516</v>
      </c>
    </row>
    <row r="116" spans="2:65" s="1" customFormat="1" ht="16.5" customHeight="1">
      <c r="B116" s="32"/>
      <c r="C116" s="131" t="s">
        <v>342</v>
      </c>
      <c r="D116" s="131" t="s">
        <v>165</v>
      </c>
      <c r="E116" s="132" t="s">
        <v>3161</v>
      </c>
      <c r="F116" s="133" t="s">
        <v>3162</v>
      </c>
      <c r="G116" s="134" t="s">
        <v>2382</v>
      </c>
      <c r="H116" s="135">
        <v>4</v>
      </c>
      <c r="I116" s="136"/>
      <c r="J116" s="137">
        <f t="shared" si="0"/>
        <v>0</v>
      </c>
      <c r="K116" s="133" t="s">
        <v>192</v>
      </c>
      <c r="L116" s="32"/>
      <c r="M116" s="138" t="s">
        <v>19</v>
      </c>
      <c r="N116" s="139" t="s">
        <v>43</v>
      </c>
      <c r="P116" s="140">
        <f t="shared" si="1"/>
        <v>0</v>
      </c>
      <c r="Q116" s="140">
        <v>0</v>
      </c>
      <c r="R116" s="140">
        <f t="shared" si="2"/>
        <v>0</v>
      </c>
      <c r="S116" s="140">
        <v>0</v>
      </c>
      <c r="T116" s="141">
        <f t="shared" si="3"/>
        <v>0</v>
      </c>
      <c r="AR116" s="142" t="s">
        <v>170</v>
      </c>
      <c r="AT116" s="142" t="s">
        <v>165</v>
      </c>
      <c r="AU116" s="142" t="s">
        <v>79</v>
      </c>
      <c r="AY116" s="17" t="s">
        <v>163</v>
      </c>
      <c r="BE116" s="143">
        <f t="shared" si="4"/>
        <v>0</v>
      </c>
      <c r="BF116" s="143">
        <f t="shared" si="5"/>
        <v>0</v>
      </c>
      <c r="BG116" s="143">
        <f t="shared" si="6"/>
        <v>0</v>
      </c>
      <c r="BH116" s="143">
        <f t="shared" si="7"/>
        <v>0</v>
      </c>
      <c r="BI116" s="143">
        <f t="shared" si="8"/>
        <v>0</v>
      </c>
      <c r="BJ116" s="17" t="s">
        <v>79</v>
      </c>
      <c r="BK116" s="143">
        <f t="shared" si="9"/>
        <v>0</v>
      </c>
      <c r="BL116" s="17" t="s">
        <v>170</v>
      </c>
      <c r="BM116" s="142" t="s">
        <v>523</v>
      </c>
    </row>
    <row r="117" spans="2:65" s="1" customFormat="1" ht="24.2" customHeight="1">
      <c r="B117" s="32"/>
      <c r="C117" s="131" t="s">
        <v>349</v>
      </c>
      <c r="D117" s="131" t="s">
        <v>165</v>
      </c>
      <c r="E117" s="132" t="s">
        <v>3163</v>
      </c>
      <c r="F117" s="133" t="s">
        <v>3164</v>
      </c>
      <c r="G117" s="134" t="s">
        <v>2382</v>
      </c>
      <c r="H117" s="135">
        <v>1</v>
      </c>
      <c r="I117" s="136"/>
      <c r="J117" s="137">
        <f t="shared" si="0"/>
        <v>0</v>
      </c>
      <c r="K117" s="133" t="s">
        <v>192</v>
      </c>
      <c r="L117" s="32"/>
      <c r="M117" s="138" t="s">
        <v>19</v>
      </c>
      <c r="N117" s="139" t="s">
        <v>43</v>
      </c>
      <c r="P117" s="140">
        <f t="shared" si="1"/>
        <v>0</v>
      </c>
      <c r="Q117" s="140">
        <v>0</v>
      </c>
      <c r="R117" s="140">
        <f t="shared" si="2"/>
        <v>0</v>
      </c>
      <c r="S117" s="140">
        <v>0</v>
      </c>
      <c r="T117" s="141">
        <f t="shared" si="3"/>
        <v>0</v>
      </c>
      <c r="AR117" s="142" t="s">
        <v>170</v>
      </c>
      <c r="AT117" s="142" t="s">
        <v>165</v>
      </c>
      <c r="AU117" s="142" t="s">
        <v>79</v>
      </c>
      <c r="AY117" s="17" t="s">
        <v>163</v>
      </c>
      <c r="BE117" s="143">
        <f t="shared" si="4"/>
        <v>0</v>
      </c>
      <c r="BF117" s="143">
        <f t="shared" si="5"/>
        <v>0</v>
      </c>
      <c r="BG117" s="143">
        <f t="shared" si="6"/>
        <v>0</v>
      </c>
      <c r="BH117" s="143">
        <f t="shared" si="7"/>
        <v>0</v>
      </c>
      <c r="BI117" s="143">
        <f t="shared" si="8"/>
        <v>0</v>
      </c>
      <c r="BJ117" s="17" t="s">
        <v>79</v>
      </c>
      <c r="BK117" s="143">
        <f t="shared" si="9"/>
        <v>0</v>
      </c>
      <c r="BL117" s="17" t="s">
        <v>170</v>
      </c>
      <c r="BM117" s="142" t="s">
        <v>531</v>
      </c>
    </row>
    <row r="118" spans="2:65" s="1" customFormat="1" ht="24.2" customHeight="1">
      <c r="B118" s="32"/>
      <c r="C118" s="131" t="s">
        <v>356</v>
      </c>
      <c r="D118" s="131" t="s">
        <v>165</v>
      </c>
      <c r="E118" s="132" t="s">
        <v>3165</v>
      </c>
      <c r="F118" s="133" t="s">
        <v>3166</v>
      </c>
      <c r="G118" s="134" t="s">
        <v>2382</v>
      </c>
      <c r="H118" s="135">
        <v>2</v>
      </c>
      <c r="I118" s="136"/>
      <c r="J118" s="137">
        <f t="shared" si="0"/>
        <v>0</v>
      </c>
      <c r="K118" s="133" t="s">
        <v>192</v>
      </c>
      <c r="L118" s="32"/>
      <c r="M118" s="138" t="s">
        <v>19</v>
      </c>
      <c r="N118" s="139" t="s">
        <v>43</v>
      </c>
      <c r="P118" s="140">
        <f t="shared" si="1"/>
        <v>0</v>
      </c>
      <c r="Q118" s="140">
        <v>0</v>
      </c>
      <c r="R118" s="140">
        <f t="shared" si="2"/>
        <v>0</v>
      </c>
      <c r="S118" s="140">
        <v>0</v>
      </c>
      <c r="T118" s="141">
        <f t="shared" si="3"/>
        <v>0</v>
      </c>
      <c r="AR118" s="142" t="s">
        <v>170</v>
      </c>
      <c r="AT118" s="142" t="s">
        <v>165</v>
      </c>
      <c r="AU118" s="142" t="s">
        <v>79</v>
      </c>
      <c r="AY118" s="17" t="s">
        <v>163</v>
      </c>
      <c r="BE118" s="143">
        <f t="shared" si="4"/>
        <v>0</v>
      </c>
      <c r="BF118" s="143">
        <f t="shared" si="5"/>
        <v>0</v>
      </c>
      <c r="BG118" s="143">
        <f t="shared" si="6"/>
        <v>0</v>
      </c>
      <c r="BH118" s="143">
        <f t="shared" si="7"/>
        <v>0</v>
      </c>
      <c r="BI118" s="143">
        <f t="shared" si="8"/>
        <v>0</v>
      </c>
      <c r="BJ118" s="17" t="s">
        <v>79</v>
      </c>
      <c r="BK118" s="143">
        <f t="shared" si="9"/>
        <v>0</v>
      </c>
      <c r="BL118" s="17" t="s">
        <v>170</v>
      </c>
      <c r="BM118" s="142" t="s">
        <v>539</v>
      </c>
    </row>
    <row r="119" spans="2:65" s="1" customFormat="1" ht="24.2" customHeight="1">
      <c r="B119" s="32"/>
      <c r="C119" s="131" t="s">
        <v>363</v>
      </c>
      <c r="D119" s="131" t="s">
        <v>165</v>
      </c>
      <c r="E119" s="132" t="s">
        <v>3167</v>
      </c>
      <c r="F119" s="133" t="s">
        <v>3168</v>
      </c>
      <c r="G119" s="134" t="s">
        <v>2382</v>
      </c>
      <c r="H119" s="135">
        <v>1</v>
      </c>
      <c r="I119" s="136"/>
      <c r="J119" s="137">
        <f t="shared" si="0"/>
        <v>0</v>
      </c>
      <c r="K119" s="133" t="s">
        <v>192</v>
      </c>
      <c r="L119" s="32"/>
      <c r="M119" s="138" t="s">
        <v>19</v>
      </c>
      <c r="N119" s="139" t="s">
        <v>43</v>
      </c>
      <c r="P119" s="140">
        <f t="shared" si="1"/>
        <v>0</v>
      </c>
      <c r="Q119" s="140">
        <v>0</v>
      </c>
      <c r="R119" s="140">
        <f t="shared" si="2"/>
        <v>0</v>
      </c>
      <c r="S119" s="140">
        <v>0</v>
      </c>
      <c r="T119" s="141">
        <f t="shared" si="3"/>
        <v>0</v>
      </c>
      <c r="AR119" s="142" t="s">
        <v>170</v>
      </c>
      <c r="AT119" s="142" t="s">
        <v>165</v>
      </c>
      <c r="AU119" s="142" t="s">
        <v>79</v>
      </c>
      <c r="AY119" s="17" t="s">
        <v>163</v>
      </c>
      <c r="BE119" s="143">
        <f t="shared" si="4"/>
        <v>0</v>
      </c>
      <c r="BF119" s="143">
        <f t="shared" si="5"/>
        <v>0</v>
      </c>
      <c r="BG119" s="143">
        <f t="shared" si="6"/>
        <v>0</v>
      </c>
      <c r="BH119" s="143">
        <f t="shared" si="7"/>
        <v>0</v>
      </c>
      <c r="BI119" s="143">
        <f t="shared" si="8"/>
        <v>0</v>
      </c>
      <c r="BJ119" s="17" t="s">
        <v>79</v>
      </c>
      <c r="BK119" s="143">
        <f t="shared" si="9"/>
        <v>0</v>
      </c>
      <c r="BL119" s="17" t="s">
        <v>170</v>
      </c>
      <c r="BM119" s="142" t="s">
        <v>551</v>
      </c>
    </row>
    <row r="120" spans="2:65" s="1" customFormat="1" ht="24.2" customHeight="1">
      <c r="B120" s="32"/>
      <c r="C120" s="131" t="s">
        <v>369</v>
      </c>
      <c r="D120" s="131" t="s">
        <v>165</v>
      </c>
      <c r="E120" s="132" t="s">
        <v>3169</v>
      </c>
      <c r="F120" s="133" t="s">
        <v>3170</v>
      </c>
      <c r="G120" s="134" t="s">
        <v>2382</v>
      </c>
      <c r="H120" s="135">
        <v>1</v>
      </c>
      <c r="I120" s="136"/>
      <c r="J120" s="137">
        <f t="shared" ref="J120:J151" si="10">ROUND(I120*H120,2)</f>
        <v>0</v>
      </c>
      <c r="K120" s="133" t="s">
        <v>192</v>
      </c>
      <c r="L120" s="32"/>
      <c r="M120" s="138" t="s">
        <v>19</v>
      </c>
      <c r="N120" s="139" t="s">
        <v>43</v>
      </c>
      <c r="P120" s="140">
        <f t="shared" ref="P120:P151" si="11">O120*H120</f>
        <v>0</v>
      </c>
      <c r="Q120" s="140">
        <v>0</v>
      </c>
      <c r="R120" s="140">
        <f t="shared" ref="R120:R151" si="12">Q120*H120</f>
        <v>0</v>
      </c>
      <c r="S120" s="140">
        <v>0</v>
      </c>
      <c r="T120" s="141">
        <f t="shared" ref="T120:T151" si="13">S120*H120</f>
        <v>0</v>
      </c>
      <c r="AR120" s="142" t="s">
        <v>170</v>
      </c>
      <c r="AT120" s="142" t="s">
        <v>165</v>
      </c>
      <c r="AU120" s="142" t="s">
        <v>79</v>
      </c>
      <c r="AY120" s="17" t="s">
        <v>163</v>
      </c>
      <c r="BE120" s="143">
        <f t="shared" ref="BE120:BE151" si="14">IF(N120="základní",J120,0)</f>
        <v>0</v>
      </c>
      <c r="BF120" s="143">
        <f t="shared" ref="BF120:BF151" si="15">IF(N120="snížená",J120,0)</f>
        <v>0</v>
      </c>
      <c r="BG120" s="143">
        <f t="shared" ref="BG120:BG151" si="16">IF(N120="zákl. přenesená",J120,0)</f>
        <v>0</v>
      </c>
      <c r="BH120" s="143">
        <f t="shared" ref="BH120:BH151" si="17">IF(N120="sníž. přenesená",J120,0)</f>
        <v>0</v>
      </c>
      <c r="BI120" s="143">
        <f t="shared" ref="BI120:BI151" si="18">IF(N120="nulová",J120,0)</f>
        <v>0</v>
      </c>
      <c r="BJ120" s="17" t="s">
        <v>79</v>
      </c>
      <c r="BK120" s="143">
        <f t="shared" ref="BK120:BK151" si="19">ROUND(I120*H120,2)</f>
        <v>0</v>
      </c>
      <c r="BL120" s="17" t="s">
        <v>170</v>
      </c>
      <c r="BM120" s="142" t="s">
        <v>563</v>
      </c>
    </row>
    <row r="121" spans="2:65" s="1" customFormat="1" ht="24.2" customHeight="1">
      <c r="B121" s="32"/>
      <c r="C121" s="131" t="s">
        <v>375</v>
      </c>
      <c r="D121" s="131" t="s">
        <v>165</v>
      </c>
      <c r="E121" s="132" t="s">
        <v>3171</v>
      </c>
      <c r="F121" s="133" t="s">
        <v>3172</v>
      </c>
      <c r="G121" s="134" t="s">
        <v>2382</v>
      </c>
      <c r="H121" s="135">
        <v>3</v>
      </c>
      <c r="I121" s="136"/>
      <c r="J121" s="137">
        <f t="shared" si="10"/>
        <v>0</v>
      </c>
      <c r="K121" s="133" t="s">
        <v>192</v>
      </c>
      <c r="L121" s="32"/>
      <c r="M121" s="138" t="s">
        <v>19</v>
      </c>
      <c r="N121" s="139" t="s">
        <v>43</v>
      </c>
      <c r="P121" s="140">
        <f t="shared" si="11"/>
        <v>0</v>
      </c>
      <c r="Q121" s="140">
        <v>0</v>
      </c>
      <c r="R121" s="140">
        <f t="shared" si="12"/>
        <v>0</v>
      </c>
      <c r="S121" s="140">
        <v>0</v>
      </c>
      <c r="T121" s="141">
        <f t="shared" si="13"/>
        <v>0</v>
      </c>
      <c r="AR121" s="142" t="s">
        <v>170</v>
      </c>
      <c r="AT121" s="142" t="s">
        <v>165</v>
      </c>
      <c r="AU121" s="142" t="s">
        <v>79</v>
      </c>
      <c r="AY121" s="17" t="s">
        <v>163</v>
      </c>
      <c r="BE121" s="143">
        <f t="shared" si="14"/>
        <v>0</v>
      </c>
      <c r="BF121" s="143">
        <f t="shared" si="15"/>
        <v>0</v>
      </c>
      <c r="BG121" s="143">
        <f t="shared" si="16"/>
        <v>0</v>
      </c>
      <c r="BH121" s="143">
        <f t="shared" si="17"/>
        <v>0</v>
      </c>
      <c r="BI121" s="143">
        <f t="shared" si="18"/>
        <v>0</v>
      </c>
      <c r="BJ121" s="17" t="s">
        <v>79</v>
      </c>
      <c r="BK121" s="143">
        <f t="shared" si="19"/>
        <v>0</v>
      </c>
      <c r="BL121" s="17" t="s">
        <v>170</v>
      </c>
      <c r="BM121" s="142" t="s">
        <v>576</v>
      </c>
    </row>
    <row r="122" spans="2:65" s="1" customFormat="1" ht="24.2" customHeight="1">
      <c r="B122" s="32"/>
      <c r="C122" s="131" t="s">
        <v>381</v>
      </c>
      <c r="D122" s="131" t="s">
        <v>165</v>
      </c>
      <c r="E122" s="132" t="s">
        <v>3173</v>
      </c>
      <c r="F122" s="133" t="s">
        <v>3174</v>
      </c>
      <c r="G122" s="134" t="s">
        <v>2382</v>
      </c>
      <c r="H122" s="135">
        <v>1</v>
      </c>
      <c r="I122" s="136"/>
      <c r="J122" s="137">
        <f t="shared" si="10"/>
        <v>0</v>
      </c>
      <c r="K122" s="133" t="s">
        <v>192</v>
      </c>
      <c r="L122" s="32"/>
      <c r="M122" s="138" t="s">
        <v>19</v>
      </c>
      <c r="N122" s="139" t="s">
        <v>43</v>
      </c>
      <c r="P122" s="140">
        <f t="shared" si="11"/>
        <v>0</v>
      </c>
      <c r="Q122" s="140">
        <v>0</v>
      </c>
      <c r="R122" s="140">
        <f t="shared" si="12"/>
        <v>0</v>
      </c>
      <c r="S122" s="140">
        <v>0</v>
      </c>
      <c r="T122" s="141">
        <f t="shared" si="13"/>
        <v>0</v>
      </c>
      <c r="AR122" s="142" t="s">
        <v>170</v>
      </c>
      <c r="AT122" s="142" t="s">
        <v>165</v>
      </c>
      <c r="AU122" s="142" t="s">
        <v>79</v>
      </c>
      <c r="AY122" s="17" t="s">
        <v>163</v>
      </c>
      <c r="BE122" s="143">
        <f t="shared" si="14"/>
        <v>0</v>
      </c>
      <c r="BF122" s="143">
        <f t="shared" si="15"/>
        <v>0</v>
      </c>
      <c r="BG122" s="143">
        <f t="shared" si="16"/>
        <v>0</v>
      </c>
      <c r="BH122" s="143">
        <f t="shared" si="17"/>
        <v>0</v>
      </c>
      <c r="BI122" s="143">
        <f t="shared" si="18"/>
        <v>0</v>
      </c>
      <c r="BJ122" s="17" t="s">
        <v>79</v>
      </c>
      <c r="BK122" s="143">
        <f t="shared" si="19"/>
        <v>0</v>
      </c>
      <c r="BL122" s="17" t="s">
        <v>170</v>
      </c>
      <c r="BM122" s="142" t="s">
        <v>594</v>
      </c>
    </row>
    <row r="123" spans="2:65" s="1" customFormat="1" ht="16.5" customHeight="1">
      <c r="B123" s="32"/>
      <c r="C123" s="131" t="s">
        <v>387</v>
      </c>
      <c r="D123" s="131" t="s">
        <v>165</v>
      </c>
      <c r="E123" s="132" t="s">
        <v>3175</v>
      </c>
      <c r="F123" s="133" t="s">
        <v>3176</v>
      </c>
      <c r="G123" s="134" t="s">
        <v>2382</v>
      </c>
      <c r="H123" s="135">
        <v>4</v>
      </c>
      <c r="I123" s="136"/>
      <c r="J123" s="137">
        <f t="shared" si="10"/>
        <v>0</v>
      </c>
      <c r="K123" s="133" t="s">
        <v>192</v>
      </c>
      <c r="L123" s="32"/>
      <c r="M123" s="138" t="s">
        <v>19</v>
      </c>
      <c r="N123" s="139" t="s">
        <v>43</v>
      </c>
      <c r="P123" s="140">
        <f t="shared" si="11"/>
        <v>0</v>
      </c>
      <c r="Q123" s="140">
        <v>0</v>
      </c>
      <c r="R123" s="140">
        <f t="shared" si="12"/>
        <v>0</v>
      </c>
      <c r="S123" s="140">
        <v>0</v>
      </c>
      <c r="T123" s="141">
        <f t="shared" si="13"/>
        <v>0</v>
      </c>
      <c r="AR123" s="142" t="s">
        <v>170</v>
      </c>
      <c r="AT123" s="142" t="s">
        <v>165</v>
      </c>
      <c r="AU123" s="142" t="s">
        <v>79</v>
      </c>
      <c r="AY123" s="17" t="s">
        <v>163</v>
      </c>
      <c r="BE123" s="143">
        <f t="shared" si="14"/>
        <v>0</v>
      </c>
      <c r="BF123" s="143">
        <f t="shared" si="15"/>
        <v>0</v>
      </c>
      <c r="BG123" s="143">
        <f t="shared" si="16"/>
        <v>0</v>
      </c>
      <c r="BH123" s="143">
        <f t="shared" si="17"/>
        <v>0</v>
      </c>
      <c r="BI123" s="143">
        <f t="shared" si="18"/>
        <v>0</v>
      </c>
      <c r="BJ123" s="17" t="s">
        <v>79</v>
      </c>
      <c r="BK123" s="143">
        <f t="shared" si="19"/>
        <v>0</v>
      </c>
      <c r="BL123" s="17" t="s">
        <v>170</v>
      </c>
      <c r="BM123" s="142" t="s">
        <v>608</v>
      </c>
    </row>
    <row r="124" spans="2:65" s="1" customFormat="1" ht="16.5" customHeight="1">
      <c r="B124" s="32"/>
      <c r="C124" s="131" t="s">
        <v>393</v>
      </c>
      <c r="D124" s="131" t="s">
        <v>165</v>
      </c>
      <c r="E124" s="132" t="s">
        <v>3177</v>
      </c>
      <c r="F124" s="133" t="s">
        <v>3178</v>
      </c>
      <c r="G124" s="134" t="s">
        <v>2382</v>
      </c>
      <c r="H124" s="135">
        <v>6</v>
      </c>
      <c r="I124" s="136"/>
      <c r="J124" s="137">
        <f t="shared" si="10"/>
        <v>0</v>
      </c>
      <c r="K124" s="133" t="s">
        <v>192</v>
      </c>
      <c r="L124" s="32"/>
      <c r="M124" s="138" t="s">
        <v>19</v>
      </c>
      <c r="N124" s="139" t="s">
        <v>43</v>
      </c>
      <c r="P124" s="140">
        <f t="shared" si="11"/>
        <v>0</v>
      </c>
      <c r="Q124" s="140">
        <v>0</v>
      </c>
      <c r="R124" s="140">
        <f t="shared" si="12"/>
        <v>0</v>
      </c>
      <c r="S124" s="140">
        <v>0</v>
      </c>
      <c r="T124" s="141">
        <f t="shared" si="13"/>
        <v>0</v>
      </c>
      <c r="AR124" s="142" t="s">
        <v>170</v>
      </c>
      <c r="AT124" s="142" t="s">
        <v>165</v>
      </c>
      <c r="AU124" s="142" t="s">
        <v>79</v>
      </c>
      <c r="AY124" s="17" t="s">
        <v>163</v>
      </c>
      <c r="BE124" s="143">
        <f t="shared" si="14"/>
        <v>0</v>
      </c>
      <c r="BF124" s="143">
        <f t="shared" si="15"/>
        <v>0</v>
      </c>
      <c r="BG124" s="143">
        <f t="shared" si="16"/>
        <v>0</v>
      </c>
      <c r="BH124" s="143">
        <f t="shared" si="17"/>
        <v>0</v>
      </c>
      <c r="BI124" s="143">
        <f t="shared" si="18"/>
        <v>0</v>
      </c>
      <c r="BJ124" s="17" t="s">
        <v>79</v>
      </c>
      <c r="BK124" s="143">
        <f t="shared" si="19"/>
        <v>0</v>
      </c>
      <c r="BL124" s="17" t="s">
        <v>170</v>
      </c>
      <c r="BM124" s="142" t="s">
        <v>629</v>
      </c>
    </row>
    <row r="125" spans="2:65" s="1" customFormat="1" ht="16.5" customHeight="1">
      <c r="B125" s="32"/>
      <c r="C125" s="131" t="s">
        <v>400</v>
      </c>
      <c r="D125" s="131" t="s">
        <v>165</v>
      </c>
      <c r="E125" s="132" t="s">
        <v>3179</v>
      </c>
      <c r="F125" s="133" t="s">
        <v>3180</v>
      </c>
      <c r="G125" s="134" t="s">
        <v>2382</v>
      </c>
      <c r="H125" s="135">
        <v>8</v>
      </c>
      <c r="I125" s="136"/>
      <c r="J125" s="137">
        <f t="shared" si="10"/>
        <v>0</v>
      </c>
      <c r="K125" s="133" t="s">
        <v>192</v>
      </c>
      <c r="L125" s="32"/>
      <c r="M125" s="138" t="s">
        <v>19</v>
      </c>
      <c r="N125" s="139" t="s">
        <v>43</v>
      </c>
      <c r="P125" s="140">
        <f t="shared" si="11"/>
        <v>0</v>
      </c>
      <c r="Q125" s="140">
        <v>0</v>
      </c>
      <c r="R125" s="140">
        <f t="shared" si="12"/>
        <v>0</v>
      </c>
      <c r="S125" s="140">
        <v>0</v>
      </c>
      <c r="T125" s="141">
        <f t="shared" si="13"/>
        <v>0</v>
      </c>
      <c r="AR125" s="142" t="s">
        <v>170</v>
      </c>
      <c r="AT125" s="142" t="s">
        <v>165</v>
      </c>
      <c r="AU125" s="142" t="s">
        <v>79</v>
      </c>
      <c r="AY125" s="17" t="s">
        <v>163</v>
      </c>
      <c r="BE125" s="143">
        <f t="shared" si="14"/>
        <v>0</v>
      </c>
      <c r="BF125" s="143">
        <f t="shared" si="15"/>
        <v>0</v>
      </c>
      <c r="BG125" s="143">
        <f t="shared" si="16"/>
        <v>0</v>
      </c>
      <c r="BH125" s="143">
        <f t="shared" si="17"/>
        <v>0</v>
      </c>
      <c r="BI125" s="143">
        <f t="shared" si="18"/>
        <v>0</v>
      </c>
      <c r="BJ125" s="17" t="s">
        <v>79</v>
      </c>
      <c r="BK125" s="143">
        <f t="shared" si="19"/>
        <v>0</v>
      </c>
      <c r="BL125" s="17" t="s">
        <v>170</v>
      </c>
      <c r="BM125" s="142" t="s">
        <v>638</v>
      </c>
    </row>
    <row r="126" spans="2:65" s="1" customFormat="1" ht="16.5" customHeight="1">
      <c r="B126" s="32"/>
      <c r="C126" s="131" t="s">
        <v>405</v>
      </c>
      <c r="D126" s="131" t="s">
        <v>165</v>
      </c>
      <c r="E126" s="132" t="s">
        <v>3181</v>
      </c>
      <c r="F126" s="133" t="s">
        <v>3182</v>
      </c>
      <c r="G126" s="134" t="s">
        <v>2382</v>
      </c>
      <c r="H126" s="135">
        <v>12</v>
      </c>
      <c r="I126" s="136"/>
      <c r="J126" s="137">
        <f t="shared" si="10"/>
        <v>0</v>
      </c>
      <c r="K126" s="133" t="s">
        <v>192</v>
      </c>
      <c r="L126" s="32"/>
      <c r="M126" s="138" t="s">
        <v>19</v>
      </c>
      <c r="N126" s="139" t="s">
        <v>43</v>
      </c>
      <c r="P126" s="140">
        <f t="shared" si="11"/>
        <v>0</v>
      </c>
      <c r="Q126" s="140">
        <v>0</v>
      </c>
      <c r="R126" s="140">
        <f t="shared" si="12"/>
        <v>0</v>
      </c>
      <c r="S126" s="140">
        <v>0</v>
      </c>
      <c r="T126" s="141">
        <f t="shared" si="13"/>
        <v>0</v>
      </c>
      <c r="AR126" s="142" t="s">
        <v>170</v>
      </c>
      <c r="AT126" s="142" t="s">
        <v>165</v>
      </c>
      <c r="AU126" s="142" t="s">
        <v>79</v>
      </c>
      <c r="AY126" s="17" t="s">
        <v>163</v>
      </c>
      <c r="BE126" s="143">
        <f t="shared" si="14"/>
        <v>0</v>
      </c>
      <c r="BF126" s="143">
        <f t="shared" si="15"/>
        <v>0</v>
      </c>
      <c r="BG126" s="143">
        <f t="shared" si="16"/>
        <v>0</v>
      </c>
      <c r="BH126" s="143">
        <f t="shared" si="17"/>
        <v>0</v>
      </c>
      <c r="BI126" s="143">
        <f t="shared" si="18"/>
        <v>0</v>
      </c>
      <c r="BJ126" s="17" t="s">
        <v>79</v>
      </c>
      <c r="BK126" s="143">
        <f t="shared" si="19"/>
        <v>0</v>
      </c>
      <c r="BL126" s="17" t="s">
        <v>170</v>
      </c>
      <c r="BM126" s="142" t="s">
        <v>650</v>
      </c>
    </row>
    <row r="127" spans="2:65" s="1" customFormat="1" ht="16.5" customHeight="1">
      <c r="B127" s="32"/>
      <c r="C127" s="131" t="s">
        <v>411</v>
      </c>
      <c r="D127" s="131" t="s">
        <v>165</v>
      </c>
      <c r="E127" s="132" t="s">
        <v>3183</v>
      </c>
      <c r="F127" s="133" t="s">
        <v>3184</v>
      </c>
      <c r="G127" s="134" t="s">
        <v>2382</v>
      </c>
      <c r="H127" s="135">
        <v>4</v>
      </c>
      <c r="I127" s="136"/>
      <c r="J127" s="137">
        <f t="shared" si="10"/>
        <v>0</v>
      </c>
      <c r="K127" s="133" t="s">
        <v>192</v>
      </c>
      <c r="L127" s="32"/>
      <c r="M127" s="138" t="s">
        <v>19</v>
      </c>
      <c r="N127" s="139" t="s">
        <v>43</v>
      </c>
      <c r="P127" s="140">
        <f t="shared" si="11"/>
        <v>0</v>
      </c>
      <c r="Q127" s="140">
        <v>0</v>
      </c>
      <c r="R127" s="140">
        <f t="shared" si="12"/>
        <v>0</v>
      </c>
      <c r="S127" s="140">
        <v>0</v>
      </c>
      <c r="T127" s="141">
        <f t="shared" si="13"/>
        <v>0</v>
      </c>
      <c r="AR127" s="142" t="s">
        <v>170</v>
      </c>
      <c r="AT127" s="142" t="s">
        <v>165</v>
      </c>
      <c r="AU127" s="142" t="s">
        <v>79</v>
      </c>
      <c r="AY127" s="17" t="s">
        <v>163</v>
      </c>
      <c r="BE127" s="143">
        <f t="shared" si="14"/>
        <v>0</v>
      </c>
      <c r="BF127" s="143">
        <f t="shared" si="15"/>
        <v>0</v>
      </c>
      <c r="BG127" s="143">
        <f t="shared" si="16"/>
        <v>0</v>
      </c>
      <c r="BH127" s="143">
        <f t="shared" si="17"/>
        <v>0</v>
      </c>
      <c r="BI127" s="143">
        <f t="shared" si="18"/>
        <v>0</v>
      </c>
      <c r="BJ127" s="17" t="s">
        <v>79</v>
      </c>
      <c r="BK127" s="143">
        <f t="shared" si="19"/>
        <v>0</v>
      </c>
      <c r="BL127" s="17" t="s">
        <v>170</v>
      </c>
      <c r="BM127" s="142" t="s">
        <v>664</v>
      </c>
    </row>
    <row r="128" spans="2:65" s="1" customFormat="1" ht="16.5" customHeight="1">
      <c r="B128" s="32"/>
      <c r="C128" s="131" t="s">
        <v>414</v>
      </c>
      <c r="D128" s="131" t="s">
        <v>165</v>
      </c>
      <c r="E128" s="132" t="s">
        <v>3185</v>
      </c>
      <c r="F128" s="133" t="s">
        <v>3184</v>
      </c>
      <c r="G128" s="134" t="s">
        <v>2382</v>
      </c>
      <c r="H128" s="135">
        <v>4</v>
      </c>
      <c r="I128" s="136"/>
      <c r="J128" s="137">
        <f t="shared" si="10"/>
        <v>0</v>
      </c>
      <c r="K128" s="133" t="s">
        <v>192</v>
      </c>
      <c r="L128" s="32"/>
      <c r="M128" s="138" t="s">
        <v>19</v>
      </c>
      <c r="N128" s="139" t="s">
        <v>43</v>
      </c>
      <c r="P128" s="140">
        <f t="shared" si="11"/>
        <v>0</v>
      </c>
      <c r="Q128" s="140">
        <v>0</v>
      </c>
      <c r="R128" s="140">
        <f t="shared" si="12"/>
        <v>0</v>
      </c>
      <c r="S128" s="140">
        <v>0</v>
      </c>
      <c r="T128" s="141">
        <f t="shared" si="13"/>
        <v>0</v>
      </c>
      <c r="AR128" s="142" t="s">
        <v>170</v>
      </c>
      <c r="AT128" s="142" t="s">
        <v>165</v>
      </c>
      <c r="AU128" s="142" t="s">
        <v>79</v>
      </c>
      <c r="AY128" s="17" t="s">
        <v>163</v>
      </c>
      <c r="BE128" s="143">
        <f t="shared" si="14"/>
        <v>0</v>
      </c>
      <c r="BF128" s="143">
        <f t="shared" si="15"/>
        <v>0</v>
      </c>
      <c r="BG128" s="143">
        <f t="shared" si="16"/>
        <v>0</v>
      </c>
      <c r="BH128" s="143">
        <f t="shared" si="17"/>
        <v>0</v>
      </c>
      <c r="BI128" s="143">
        <f t="shared" si="18"/>
        <v>0</v>
      </c>
      <c r="BJ128" s="17" t="s">
        <v>79</v>
      </c>
      <c r="BK128" s="143">
        <f t="shared" si="19"/>
        <v>0</v>
      </c>
      <c r="BL128" s="17" t="s">
        <v>170</v>
      </c>
      <c r="BM128" s="142" t="s">
        <v>676</v>
      </c>
    </row>
    <row r="129" spans="2:65" s="1" customFormat="1" ht="16.5" customHeight="1">
      <c r="B129" s="32"/>
      <c r="C129" s="131" t="s">
        <v>420</v>
      </c>
      <c r="D129" s="131" t="s">
        <v>165</v>
      </c>
      <c r="E129" s="132" t="s">
        <v>3186</v>
      </c>
      <c r="F129" s="133" t="s">
        <v>3182</v>
      </c>
      <c r="G129" s="134" t="s">
        <v>2382</v>
      </c>
      <c r="H129" s="135">
        <v>14</v>
      </c>
      <c r="I129" s="136"/>
      <c r="J129" s="137">
        <f t="shared" si="10"/>
        <v>0</v>
      </c>
      <c r="K129" s="133" t="s">
        <v>192</v>
      </c>
      <c r="L129" s="32"/>
      <c r="M129" s="138" t="s">
        <v>19</v>
      </c>
      <c r="N129" s="139" t="s">
        <v>43</v>
      </c>
      <c r="P129" s="140">
        <f t="shared" si="11"/>
        <v>0</v>
      </c>
      <c r="Q129" s="140">
        <v>0</v>
      </c>
      <c r="R129" s="140">
        <f t="shared" si="12"/>
        <v>0</v>
      </c>
      <c r="S129" s="140">
        <v>0</v>
      </c>
      <c r="T129" s="141">
        <f t="shared" si="13"/>
        <v>0</v>
      </c>
      <c r="AR129" s="142" t="s">
        <v>170</v>
      </c>
      <c r="AT129" s="142" t="s">
        <v>165</v>
      </c>
      <c r="AU129" s="142" t="s">
        <v>79</v>
      </c>
      <c r="AY129" s="17" t="s">
        <v>163</v>
      </c>
      <c r="BE129" s="143">
        <f t="shared" si="14"/>
        <v>0</v>
      </c>
      <c r="BF129" s="143">
        <f t="shared" si="15"/>
        <v>0</v>
      </c>
      <c r="BG129" s="143">
        <f t="shared" si="16"/>
        <v>0</v>
      </c>
      <c r="BH129" s="143">
        <f t="shared" si="17"/>
        <v>0</v>
      </c>
      <c r="BI129" s="143">
        <f t="shared" si="18"/>
        <v>0</v>
      </c>
      <c r="BJ129" s="17" t="s">
        <v>79</v>
      </c>
      <c r="BK129" s="143">
        <f t="shared" si="19"/>
        <v>0</v>
      </c>
      <c r="BL129" s="17" t="s">
        <v>170</v>
      </c>
      <c r="BM129" s="142" t="s">
        <v>691</v>
      </c>
    </row>
    <row r="130" spans="2:65" s="1" customFormat="1" ht="16.5" customHeight="1">
      <c r="B130" s="32"/>
      <c r="C130" s="131" t="s">
        <v>428</v>
      </c>
      <c r="D130" s="131" t="s">
        <v>165</v>
      </c>
      <c r="E130" s="132" t="s">
        <v>3187</v>
      </c>
      <c r="F130" s="133" t="s">
        <v>3188</v>
      </c>
      <c r="G130" s="134" t="s">
        <v>2382</v>
      </c>
      <c r="H130" s="135">
        <v>3</v>
      </c>
      <c r="I130" s="136"/>
      <c r="J130" s="137">
        <f t="shared" si="10"/>
        <v>0</v>
      </c>
      <c r="K130" s="133" t="s">
        <v>192</v>
      </c>
      <c r="L130" s="32"/>
      <c r="M130" s="138" t="s">
        <v>19</v>
      </c>
      <c r="N130" s="139" t="s">
        <v>43</v>
      </c>
      <c r="P130" s="140">
        <f t="shared" si="11"/>
        <v>0</v>
      </c>
      <c r="Q130" s="140">
        <v>0</v>
      </c>
      <c r="R130" s="140">
        <f t="shared" si="12"/>
        <v>0</v>
      </c>
      <c r="S130" s="140">
        <v>0</v>
      </c>
      <c r="T130" s="141">
        <f t="shared" si="13"/>
        <v>0</v>
      </c>
      <c r="AR130" s="142" t="s">
        <v>170</v>
      </c>
      <c r="AT130" s="142" t="s">
        <v>165</v>
      </c>
      <c r="AU130" s="142" t="s">
        <v>79</v>
      </c>
      <c r="AY130" s="17" t="s">
        <v>163</v>
      </c>
      <c r="BE130" s="143">
        <f t="shared" si="14"/>
        <v>0</v>
      </c>
      <c r="BF130" s="143">
        <f t="shared" si="15"/>
        <v>0</v>
      </c>
      <c r="BG130" s="143">
        <f t="shared" si="16"/>
        <v>0</v>
      </c>
      <c r="BH130" s="143">
        <f t="shared" si="17"/>
        <v>0</v>
      </c>
      <c r="BI130" s="143">
        <f t="shared" si="18"/>
        <v>0</v>
      </c>
      <c r="BJ130" s="17" t="s">
        <v>79</v>
      </c>
      <c r="BK130" s="143">
        <f t="shared" si="19"/>
        <v>0</v>
      </c>
      <c r="BL130" s="17" t="s">
        <v>170</v>
      </c>
      <c r="BM130" s="142" t="s">
        <v>705</v>
      </c>
    </row>
    <row r="131" spans="2:65" s="1" customFormat="1" ht="16.5" customHeight="1">
      <c r="B131" s="32"/>
      <c r="C131" s="131" t="s">
        <v>435</v>
      </c>
      <c r="D131" s="131" t="s">
        <v>165</v>
      </c>
      <c r="E131" s="132" t="s">
        <v>3189</v>
      </c>
      <c r="F131" s="133" t="s">
        <v>3190</v>
      </c>
      <c r="G131" s="134" t="s">
        <v>2382</v>
      </c>
      <c r="H131" s="135">
        <v>1</v>
      </c>
      <c r="I131" s="136"/>
      <c r="J131" s="137">
        <f t="shared" si="10"/>
        <v>0</v>
      </c>
      <c r="K131" s="133" t="s">
        <v>192</v>
      </c>
      <c r="L131" s="32"/>
      <c r="M131" s="138" t="s">
        <v>19</v>
      </c>
      <c r="N131" s="139" t="s">
        <v>43</v>
      </c>
      <c r="P131" s="140">
        <f t="shared" si="11"/>
        <v>0</v>
      </c>
      <c r="Q131" s="140">
        <v>0</v>
      </c>
      <c r="R131" s="140">
        <f t="shared" si="12"/>
        <v>0</v>
      </c>
      <c r="S131" s="140">
        <v>0</v>
      </c>
      <c r="T131" s="141">
        <f t="shared" si="13"/>
        <v>0</v>
      </c>
      <c r="AR131" s="142" t="s">
        <v>170</v>
      </c>
      <c r="AT131" s="142" t="s">
        <v>165</v>
      </c>
      <c r="AU131" s="142" t="s">
        <v>79</v>
      </c>
      <c r="AY131" s="17" t="s">
        <v>163</v>
      </c>
      <c r="BE131" s="143">
        <f t="shared" si="14"/>
        <v>0</v>
      </c>
      <c r="BF131" s="143">
        <f t="shared" si="15"/>
        <v>0</v>
      </c>
      <c r="BG131" s="143">
        <f t="shared" si="16"/>
        <v>0</v>
      </c>
      <c r="BH131" s="143">
        <f t="shared" si="17"/>
        <v>0</v>
      </c>
      <c r="BI131" s="143">
        <f t="shared" si="18"/>
        <v>0</v>
      </c>
      <c r="BJ131" s="17" t="s">
        <v>79</v>
      </c>
      <c r="BK131" s="143">
        <f t="shared" si="19"/>
        <v>0</v>
      </c>
      <c r="BL131" s="17" t="s">
        <v>170</v>
      </c>
      <c r="BM131" s="142" t="s">
        <v>738</v>
      </c>
    </row>
    <row r="132" spans="2:65" s="1" customFormat="1" ht="16.5" customHeight="1">
      <c r="B132" s="32"/>
      <c r="C132" s="131" t="s">
        <v>442</v>
      </c>
      <c r="D132" s="131" t="s">
        <v>165</v>
      </c>
      <c r="E132" s="132" t="s">
        <v>3191</v>
      </c>
      <c r="F132" s="133" t="s">
        <v>3192</v>
      </c>
      <c r="G132" s="134" t="s">
        <v>2382</v>
      </c>
      <c r="H132" s="135">
        <v>1</v>
      </c>
      <c r="I132" s="136"/>
      <c r="J132" s="137">
        <f t="shared" si="10"/>
        <v>0</v>
      </c>
      <c r="K132" s="133" t="s">
        <v>192</v>
      </c>
      <c r="L132" s="32"/>
      <c r="M132" s="138" t="s">
        <v>19</v>
      </c>
      <c r="N132" s="139" t="s">
        <v>43</v>
      </c>
      <c r="P132" s="140">
        <f t="shared" si="11"/>
        <v>0</v>
      </c>
      <c r="Q132" s="140">
        <v>0</v>
      </c>
      <c r="R132" s="140">
        <f t="shared" si="12"/>
        <v>0</v>
      </c>
      <c r="S132" s="140">
        <v>0</v>
      </c>
      <c r="T132" s="141">
        <f t="shared" si="13"/>
        <v>0</v>
      </c>
      <c r="AR132" s="142" t="s">
        <v>170</v>
      </c>
      <c r="AT132" s="142" t="s">
        <v>165</v>
      </c>
      <c r="AU132" s="142" t="s">
        <v>79</v>
      </c>
      <c r="AY132" s="17" t="s">
        <v>163</v>
      </c>
      <c r="BE132" s="143">
        <f t="shared" si="14"/>
        <v>0</v>
      </c>
      <c r="BF132" s="143">
        <f t="shared" si="15"/>
        <v>0</v>
      </c>
      <c r="BG132" s="143">
        <f t="shared" si="16"/>
        <v>0</v>
      </c>
      <c r="BH132" s="143">
        <f t="shared" si="17"/>
        <v>0</v>
      </c>
      <c r="BI132" s="143">
        <f t="shared" si="18"/>
        <v>0</v>
      </c>
      <c r="BJ132" s="17" t="s">
        <v>79</v>
      </c>
      <c r="BK132" s="143">
        <f t="shared" si="19"/>
        <v>0</v>
      </c>
      <c r="BL132" s="17" t="s">
        <v>170</v>
      </c>
      <c r="BM132" s="142" t="s">
        <v>749</v>
      </c>
    </row>
    <row r="133" spans="2:65" s="1" customFormat="1" ht="16.5" customHeight="1">
      <c r="B133" s="32"/>
      <c r="C133" s="131" t="s">
        <v>447</v>
      </c>
      <c r="D133" s="131" t="s">
        <v>165</v>
      </c>
      <c r="E133" s="132" t="s">
        <v>3193</v>
      </c>
      <c r="F133" s="133" t="s">
        <v>3194</v>
      </c>
      <c r="G133" s="134" t="s">
        <v>2382</v>
      </c>
      <c r="H133" s="135">
        <v>3</v>
      </c>
      <c r="I133" s="136"/>
      <c r="J133" s="137">
        <f t="shared" si="10"/>
        <v>0</v>
      </c>
      <c r="K133" s="133" t="s">
        <v>192</v>
      </c>
      <c r="L133" s="32"/>
      <c r="M133" s="138" t="s">
        <v>19</v>
      </c>
      <c r="N133" s="139" t="s">
        <v>43</v>
      </c>
      <c r="P133" s="140">
        <f t="shared" si="11"/>
        <v>0</v>
      </c>
      <c r="Q133" s="140">
        <v>0</v>
      </c>
      <c r="R133" s="140">
        <f t="shared" si="12"/>
        <v>0</v>
      </c>
      <c r="S133" s="140">
        <v>0</v>
      </c>
      <c r="T133" s="141">
        <f t="shared" si="13"/>
        <v>0</v>
      </c>
      <c r="AR133" s="142" t="s">
        <v>170</v>
      </c>
      <c r="AT133" s="142" t="s">
        <v>165</v>
      </c>
      <c r="AU133" s="142" t="s">
        <v>79</v>
      </c>
      <c r="AY133" s="17" t="s">
        <v>163</v>
      </c>
      <c r="BE133" s="143">
        <f t="shared" si="14"/>
        <v>0</v>
      </c>
      <c r="BF133" s="143">
        <f t="shared" si="15"/>
        <v>0</v>
      </c>
      <c r="BG133" s="143">
        <f t="shared" si="16"/>
        <v>0</v>
      </c>
      <c r="BH133" s="143">
        <f t="shared" si="17"/>
        <v>0</v>
      </c>
      <c r="BI133" s="143">
        <f t="shared" si="18"/>
        <v>0</v>
      </c>
      <c r="BJ133" s="17" t="s">
        <v>79</v>
      </c>
      <c r="BK133" s="143">
        <f t="shared" si="19"/>
        <v>0</v>
      </c>
      <c r="BL133" s="17" t="s">
        <v>170</v>
      </c>
      <c r="BM133" s="142" t="s">
        <v>759</v>
      </c>
    </row>
    <row r="134" spans="2:65" s="1" customFormat="1" ht="16.5" customHeight="1">
      <c r="B134" s="32"/>
      <c r="C134" s="131" t="s">
        <v>453</v>
      </c>
      <c r="D134" s="131" t="s">
        <v>165</v>
      </c>
      <c r="E134" s="132" t="s">
        <v>3195</v>
      </c>
      <c r="F134" s="133" t="s">
        <v>3196</v>
      </c>
      <c r="G134" s="134" t="s">
        <v>2382</v>
      </c>
      <c r="H134" s="135">
        <v>30</v>
      </c>
      <c r="I134" s="136"/>
      <c r="J134" s="137">
        <f t="shared" si="10"/>
        <v>0</v>
      </c>
      <c r="K134" s="133" t="s">
        <v>192</v>
      </c>
      <c r="L134" s="32"/>
      <c r="M134" s="138" t="s">
        <v>19</v>
      </c>
      <c r="N134" s="139" t="s">
        <v>43</v>
      </c>
      <c r="P134" s="140">
        <f t="shared" si="11"/>
        <v>0</v>
      </c>
      <c r="Q134" s="140">
        <v>0</v>
      </c>
      <c r="R134" s="140">
        <f t="shared" si="12"/>
        <v>0</v>
      </c>
      <c r="S134" s="140">
        <v>0</v>
      </c>
      <c r="T134" s="141">
        <f t="shared" si="13"/>
        <v>0</v>
      </c>
      <c r="AR134" s="142" t="s">
        <v>170</v>
      </c>
      <c r="AT134" s="142" t="s">
        <v>165</v>
      </c>
      <c r="AU134" s="142" t="s">
        <v>79</v>
      </c>
      <c r="AY134" s="17" t="s">
        <v>163</v>
      </c>
      <c r="BE134" s="143">
        <f t="shared" si="14"/>
        <v>0</v>
      </c>
      <c r="BF134" s="143">
        <f t="shared" si="15"/>
        <v>0</v>
      </c>
      <c r="BG134" s="143">
        <f t="shared" si="16"/>
        <v>0</v>
      </c>
      <c r="BH134" s="143">
        <f t="shared" si="17"/>
        <v>0</v>
      </c>
      <c r="BI134" s="143">
        <f t="shared" si="18"/>
        <v>0</v>
      </c>
      <c r="BJ134" s="17" t="s">
        <v>79</v>
      </c>
      <c r="BK134" s="143">
        <f t="shared" si="19"/>
        <v>0</v>
      </c>
      <c r="BL134" s="17" t="s">
        <v>170</v>
      </c>
      <c r="BM134" s="142" t="s">
        <v>775</v>
      </c>
    </row>
    <row r="135" spans="2:65" s="1" customFormat="1" ht="16.5" customHeight="1">
      <c r="B135" s="32"/>
      <c r="C135" s="131" t="s">
        <v>462</v>
      </c>
      <c r="D135" s="131" t="s">
        <v>165</v>
      </c>
      <c r="E135" s="132" t="s">
        <v>3197</v>
      </c>
      <c r="F135" s="133" t="s">
        <v>3198</v>
      </c>
      <c r="G135" s="134" t="s">
        <v>2382</v>
      </c>
      <c r="H135" s="135">
        <v>1</v>
      </c>
      <c r="I135" s="136"/>
      <c r="J135" s="137">
        <f t="shared" si="10"/>
        <v>0</v>
      </c>
      <c r="K135" s="133" t="s">
        <v>192</v>
      </c>
      <c r="L135" s="32"/>
      <c r="M135" s="138" t="s">
        <v>19</v>
      </c>
      <c r="N135" s="139" t="s">
        <v>43</v>
      </c>
      <c r="P135" s="140">
        <f t="shared" si="11"/>
        <v>0</v>
      </c>
      <c r="Q135" s="140">
        <v>0</v>
      </c>
      <c r="R135" s="140">
        <f t="shared" si="12"/>
        <v>0</v>
      </c>
      <c r="S135" s="140">
        <v>0</v>
      </c>
      <c r="T135" s="141">
        <f t="shared" si="13"/>
        <v>0</v>
      </c>
      <c r="AR135" s="142" t="s">
        <v>170</v>
      </c>
      <c r="AT135" s="142" t="s">
        <v>165</v>
      </c>
      <c r="AU135" s="142" t="s">
        <v>79</v>
      </c>
      <c r="AY135" s="17" t="s">
        <v>163</v>
      </c>
      <c r="BE135" s="143">
        <f t="shared" si="14"/>
        <v>0</v>
      </c>
      <c r="BF135" s="143">
        <f t="shared" si="15"/>
        <v>0</v>
      </c>
      <c r="BG135" s="143">
        <f t="shared" si="16"/>
        <v>0</v>
      </c>
      <c r="BH135" s="143">
        <f t="shared" si="17"/>
        <v>0</v>
      </c>
      <c r="BI135" s="143">
        <f t="shared" si="18"/>
        <v>0</v>
      </c>
      <c r="BJ135" s="17" t="s">
        <v>79</v>
      </c>
      <c r="BK135" s="143">
        <f t="shared" si="19"/>
        <v>0</v>
      </c>
      <c r="BL135" s="17" t="s">
        <v>170</v>
      </c>
      <c r="BM135" s="142" t="s">
        <v>787</v>
      </c>
    </row>
    <row r="136" spans="2:65" s="1" customFormat="1" ht="24.2" customHeight="1">
      <c r="B136" s="32"/>
      <c r="C136" s="131" t="s">
        <v>469</v>
      </c>
      <c r="D136" s="131" t="s">
        <v>165</v>
      </c>
      <c r="E136" s="132" t="s">
        <v>3199</v>
      </c>
      <c r="F136" s="133" t="s">
        <v>3200</v>
      </c>
      <c r="G136" s="134" t="s">
        <v>254</v>
      </c>
      <c r="H136" s="135">
        <v>30</v>
      </c>
      <c r="I136" s="136"/>
      <c r="J136" s="137">
        <f t="shared" si="10"/>
        <v>0</v>
      </c>
      <c r="K136" s="133" t="s">
        <v>192</v>
      </c>
      <c r="L136" s="32"/>
      <c r="M136" s="138" t="s">
        <v>19</v>
      </c>
      <c r="N136" s="139" t="s">
        <v>43</v>
      </c>
      <c r="P136" s="140">
        <f t="shared" si="11"/>
        <v>0</v>
      </c>
      <c r="Q136" s="140">
        <v>0</v>
      </c>
      <c r="R136" s="140">
        <f t="shared" si="12"/>
        <v>0</v>
      </c>
      <c r="S136" s="140">
        <v>0</v>
      </c>
      <c r="T136" s="141">
        <f t="shared" si="13"/>
        <v>0</v>
      </c>
      <c r="AR136" s="142" t="s">
        <v>170</v>
      </c>
      <c r="AT136" s="142" t="s">
        <v>165</v>
      </c>
      <c r="AU136" s="142" t="s">
        <v>79</v>
      </c>
      <c r="AY136" s="17" t="s">
        <v>163</v>
      </c>
      <c r="BE136" s="143">
        <f t="shared" si="14"/>
        <v>0</v>
      </c>
      <c r="BF136" s="143">
        <f t="shared" si="15"/>
        <v>0</v>
      </c>
      <c r="BG136" s="143">
        <f t="shared" si="16"/>
        <v>0</v>
      </c>
      <c r="BH136" s="143">
        <f t="shared" si="17"/>
        <v>0</v>
      </c>
      <c r="BI136" s="143">
        <f t="shared" si="18"/>
        <v>0</v>
      </c>
      <c r="BJ136" s="17" t="s">
        <v>79</v>
      </c>
      <c r="BK136" s="143">
        <f t="shared" si="19"/>
        <v>0</v>
      </c>
      <c r="BL136" s="17" t="s">
        <v>170</v>
      </c>
      <c r="BM136" s="142" t="s">
        <v>797</v>
      </c>
    </row>
    <row r="137" spans="2:65" s="1" customFormat="1" ht="24.2" customHeight="1">
      <c r="B137" s="32"/>
      <c r="C137" s="131" t="s">
        <v>474</v>
      </c>
      <c r="D137" s="131" t="s">
        <v>165</v>
      </c>
      <c r="E137" s="132" t="s">
        <v>3201</v>
      </c>
      <c r="F137" s="133" t="s">
        <v>3202</v>
      </c>
      <c r="G137" s="134" t="s">
        <v>254</v>
      </c>
      <c r="H137" s="135">
        <v>100</v>
      </c>
      <c r="I137" s="136"/>
      <c r="J137" s="137">
        <f t="shared" si="10"/>
        <v>0</v>
      </c>
      <c r="K137" s="133" t="s">
        <v>192</v>
      </c>
      <c r="L137" s="32"/>
      <c r="M137" s="138" t="s">
        <v>19</v>
      </c>
      <c r="N137" s="139" t="s">
        <v>43</v>
      </c>
      <c r="P137" s="140">
        <f t="shared" si="11"/>
        <v>0</v>
      </c>
      <c r="Q137" s="140">
        <v>0</v>
      </c>
      <c r="R137" s="140">
        <f t="shared" si="12"/>
        <v>0</v>
      </c>
      <c r="S137" s="140">
        <v>0</v>
      </c>
      <c r="T137" s="141">
        <f t="shared" si="13"/>
        <v>0</v>
      </c>
      <c r="AR137" s="142" t="s">
        <v>170</v>
      </c>
      <c r="AT137" s="142" t="s">
        <v>165</v>
      </c>
      <c r="AU137" s="142" t="s">
        <v>79</v>
      </c>
      <c r="AY137" s="17" t="s">
        <v>163</v>
      </c>
      <c r="BE137" s="143">
        <f t="shared" si="14"/>
        <v>0</v>
      </c>
      <c r="BF137" s="143">
        <f t="shared" si="15"/>
        <v>0</v>
      </c>
      <c r="BG137" s="143">
        <f t="shared" si="16"/>
        <v>0</v>
      </c>
      <c r="BH137" s="143">
        <f t="shared" si="17"/>
        <v>0</v>
      </c>
      <c r="BI137" s="143">
        <f t="shared" si="18"/>
        <v>0</v>
      </c>
      <c r="BJ137" s="17" t="s">
        <v>79</v>
      </c>
      <c r="BK137" s="143">
        <f t="shared" si="19"/>
        <v>0</v>
      </c>
      <c r="BL137" s="17" t="s">
        <v>170</v>
      </c>
      <c r="BM137" s="142" t="s">
        <v>811</v>
      </c>
    </row>
    <row r="138" spans="2:65" s="1" customFormat="1" ht="21.75" customHeight="1">
      <c r="B138" s="32"/>
      <c r="C138" s="131" t="s">
        <v>479</v>
      </c>
      <c r="D138" s="131" t="s">
        <v>165</v>
      </c>
      <c r="E138" s="132" t="s">
        <v>3203</v>
      </c>
      <c r="F138" s="133" t="s">
        <v>3204</v>
      </c>
      <c r="G138" s="134" t="s">
        <v>254</v>
      </c>
      <c r="H138" s="135">
        <v>160</v>
      </c>
      <c r="I138" s="136"/>
      <c r="J138" s="137">
        <f t="shared" si="10"/>
        <v>0</v>
      </c>
      <c r="K138" s="133" t="s">
        <v>192</v>
      </c>
      <c r="L138" s="32"/>
      <c r="M138" s="138" t="s">
        <v>19</v>
      </c>
      <c r="N138" s="139" t="s">
        <v>43</v>
      </c>
      <c r="P138" s="140">
        <f t="shared" si="11"/>
        <v>0</v>
      </c>
      <c r="Q138" s="140">
        <v>0</v>
      </c>
      <c r="R138" s="140">
        <f t="shared" si="12"/>
        <v>0</v>
      </c>
      <c r="S138" s="140">
        <v>0</v>
      </c>
      <c r="T138" s="141">
        <f t="shared" si="13"/>
        <v>0</v>
      </c>
      <c r="AR138" s="142" t="s">
        <v>170</v>
      </c>
      <c r="AT138" s="142" t="s">
        <v>165</v>
      </c>
      <c r="AU138" s="142" t="s">
        <v>79</v>
      </c>
      <c r="AY138" s="17" t="s">
        <v>163</v>
      </c>
      <c r="BE138" s="143">
        <f t="shared" si="14"/>
        <v>0</v>
      </c>
      <c r="BF138" s="143">
        <f t="shared" si="15"/>
        <v>0</v>
      </c>
      <c r="BG138" s="143">
        <f t="shared" si="16"/>
        <v>0</v>
      </c>
      <c r="BH138" s="143">
        <f t="shared" si="17"/>
        <v>0</v>
      </c>
      <c r="BI138" s="143">
        <f t="shared" si="18"/>
        <v>0</v>
      </c>
      <c r="BJ138" s="17" t="s">
        <v>79</v>
      </c>
      <c r="BK138" s="143">
        <f t="shared" si="19"/>
        <v>0</v>
      </c>
      <c r="BL138" s="17" t="s">
        <v>170</v>
      </c>
      <c r="BM138" s="142" t="s">
        <v>826</v>
      </c>
    </row>
    <row r="139" spans="2:65" s="1" customFormat="1" ht="24.2" customHeight="1">
      <c r="B139" s="32"/>
      <c r="C139" s="131" t="s">
        <v>486</v>
      </c>
      <c r="D139" s="131" t="s">
        <v>165</v>
      </c>
      <c r="E139" s="132" t="s">
        <v>3205</v>
      </c>
      <c r="F139" s="133" t="s">
        <v>3206</v>
      </c>
      <c r="G139" s="134" t="s">
        <v>254</v>
      </c>
      <c r="H139" s="135">
        <v>120</v>
      </c>
      <c r="I139" s="136"/>
      <c r="J139" s="137">
        <f t="shared" si="10"/>
        <v>0</v>
      </c>
      <c r="K139" s="133" t="s">
        <v>192</v>
      </c>
      <c r="L139" s="32"/>
      <c r="M139" s="138" t="s">
        <v>19</v>
      </c>
      <c r="N139" s="139" t="s">
        <v>43</v>
      </c>
      <c r="P139" s="140">
        <f t="shared" si="11"/>
        <v>0</v>
      </c>
      <c r="Q139" s="140">
        <v>0</v>
      </c>
      <c r="R139" s="140">
        <f t="shared" si="12"/>
        <v>0</v>
      </c>
      <c r="S139" s="140">
        <v>0</v>
      </c>
      <c r="T139" s="141">
        <f t="shared" si="13"/>
        <v>0</v>
      </c>
      <c r="AR139" s="142" t="s">
        <v>170</v>
      </c>
      <c r="AT139" s="142" t="s">
        <v>165</v>
      </c>
      <c r="AU139" s="142" t="s">
        <v>79</v>
      </c>
      <c r="AY139" s="17" t="s">
        <v>163</v>
      </c>
      <c r="BE139" s="143">
        <f t="shared" si="14"/>
        <v>0</v>
      </c>
      <c r="BF139" s="143">
        <f t="shared" si="15"/>
        <v>0</v>
      </c>
      <c r="BG139" s="143">
        <f t="shared" si="16"/>
        <v>0</v>
      </c>
      <c r="BH139" s="143">
        <f t="shared" si="17"/>
        <v>0</v>
      </c>
      <c r="BI139" s="143">
        <f t="shared" si="18"/>
        <v>0</v>
      </c>
      <c r="BJ139" s="17" t="s">
        <v>79</v>
      </c>
      <c r="BK139" s="143">
        <f t="shared" si="19"/>
        <v>0</v>
      </c>
      <c r="BL139" s="17" t="s">
        <v>170</v>
      </c>
      <c r="BM139" s="142" t="s">
        <v>840</v>
      </c>
    </row>
    <row r="140" spans="2:65" s="1" customFormat="1" ht="24.2" customHeight="1">
      <c r="B140" s="32"/>
      <c r="C140" s="131" t="s">
        <v>491</v>
      </c>
      <c r="D140" s="131" t="s">
        <v>165</v>
      </c>
      <c r="E140" s="132" t="s">
        <v>3207</v>
      </c>
      <c r="F140" s="133" t="s">
        <v>3208</v>
      </c>
      <c r="G140" s="134" t="s">
        <v>254</v>
      </c>
      <c r="H140" s="135">
        <v>200</v>
      </c>
      <c r="I140" s="136"/>
      <c r="J140" s="137">
        <f t="shared" si="10"/>
        <v>0</v>
      </c>
      <c r="K140" s="133" t="s">
        <v>192</v>
      </c>
      <c r="L140" s="32"/>
      <c r="M140" s="138" t="s">
        <v>19</v>
      </c>
      <c r="N140" s="139" t="s">
        <v>43</v>
      </c>
      <c r="P140" s="140">
        <f t="shared" si="11"/>
        <v>0</v>
      </c>
      <c r="Q140" s="140">
        <v>0</v>
      </c>
      <c r="R140" s="140">
        <f t="shared" si="12"/>
        <v>0</v>
      </c>
      <c r="S140" s="140">
        <v>0</v>
      </c>
      <c r="T140" s="141">
        <f t="shared" si="13"/>
        <v>0</v>
      </c>
      <c r="AR140" s="142" t="s">
        <v>170</v>
      </c>
      <c r="AT140" s="142" t="s">
        <v>165</v>
      </c>
      <c r="AU140" s="142" t="s">
        <v>79</v>
      </c>
      <c r="AY140" s="17" t="s">
        <v>163</v>
      </c>
      <c r="BE140" s="143">
        <f t="shared" si="14"/>
        <v>0</v>
      </c>
      <c r="BF140" s="143">
        <f t="shared" si="15"/>
        <v>0</v>
      </c>
      <c r="BG140" s="143">
        <f t="shared" si="16"/>
        <v>0</v>
      </c>
      <c r="BH140" s="143">
        <f t="shared" si="17"/>
        <v>0</v>
      </c>
      <c r="BI140" s="143">
        <f t="shared" si="18"/>
        <v>0</v>
      </c>
      <c r="BJ140" s="17" t="s">
        <v>79</v>
      </c>
      <c r="BK140" s="143">
        <f t="shared" si="19"/>
        <v>0</v>
      </c>
      <c r="BL140" s="17" t="s">
        <v>170</v>
      </c>
      <c r="BM140" s="142" t="s">
        <v>850</v>
      </c>
    </row>
    <row r="141" spans="2:65" s="1" customFormat="1" ht="24.2" customHeight="1">
      <c r="B141" s="32"/>
      <c r="C141" s="131" t="s">
        <v>502</v>
      </c>
      <c r="D141" s="131" t="s">
        <v>165</v>
      </c>
      <c r="E141" s="132" t="s">
        <v>3209</v>
      </c>
      <c r="F141" s="133" t="s">
        <v>3210</v>
      </c>
      <c r="G141" s="134" t="s">
        <v>254</v>
      </c>
      <c r="H141" s="135">
        <v>110</v>
      </c>
      <c r="I141" s="136"/>
      <c r="J141" s="137">
        <f t="shared" si="10"/>
        <v>0</v>
      </c>
      <c r="K141" s="133" t="s">
        <v>192</v>
      </c>
      <c r="L141" s="32"/>
      <c r="M141" s="138" t="s">
        <v>19</v>
      </c>
      <c r="N141" s="139" t="s">
        <v>43</v>
      </c>
      <c r="P141" s="140">
        <f t="shared" si="11"/>
        <v>0</v>
      </c>
      <c r="Q141" s="140">
        <v>0</v>
      </c>
      <c r="R141" s="140">
        <f t="shared" si="12"/>
        <v>0</v>
      </c>
      <c r="S141" s="140">
        <v>0</v>
      </c>
      <c r="T141" s="141">
        <f t="shared" si="13"/>
        <v>0</v>
      </c>
      <c r="AR141" s="142" t="s">
        <v>170</v>
      </c>
      <c r="AT141" s="142" t="s">
        <v>165</v>
      </c>
      <c r="AU141" s="142" t="s">
        <v>79</v>
      </c>
      <c r="AY141" s="17" t="s">
        <v>163</v>
      </c>
      <c r="BE141" s="143">
        <f t="shared" si="14"/>
        <v>0</v>
      </c>
      <c r="BF141" s="143">
        <f t="shared" si="15"/>
        <v>0</v>
      </c>
      <c r="BG141" s="143">
        <f t="shared" si="16"/>
        <v>0</v>
      </c>
      <c r="BH141" s="143">
        <f t="shared" si="17"/>
        <v>0</v>
      </c>
      <c r="BI141" s="143">
        <f t="shared" si="18"/>
        <v>0</v>
      </c>
      <c r="BJ141" s="17" t="s">
        <v>79</v>
      </c>
      <c r="BK141" s="143">
        <f t="shared" si="19"/>
        <v>0</v>
      </c>
      <c r="BL141" s="17" t="s">
        <v>170</v>
      </c>
      <c r="BM141" s="142" t="s">
        <v>862</v>
      </c>
    </row>
    <row r="142" spans="2:65" s="1" customFormat="1" ht="24.2" customHeight="1">
      <c r="B142" s="32"/>
      <c r="C142" s="131" t="s">
        <v>511</v>
      </c>
      <c r="D142" s="131" t="s">
        <v>165</v>
      </c>
      <c r="E142" s="132" t="s">
        <v>3211</v>
      </c>
      <c r="F142" s="133" t="s">
        <v>3212</v>
      </c>
      <c r="G142" s="134" t="s">
        <v>254</v>
      </c>
      <c r="H142" s="135">
        <v>60</v>
      </c>
      <c r="I142" s="136"/>
      <c r="J142" s="137">
        <f t="shared" si="10"/>
        <v>0</v>
      </c>
      <c r="K142" s="133" t="s">
        <v>192</v>
      </c>
      <c r="L142" s="32"/>
      <c r="M142" s="138" t="s">
        <v>19</v>
      </c>
      <c r="N142" s="139" t="s">
        <v>43</v>
      </c>
      <c r="P142" s="140">
        <f t="shared" si="11"/>
        <v>0</v>
      </c>
      <c r="Q142" s="140">
        <v>0</v>
      </c>
      <c r="R142" s="140">
        <f t="shared" si="12"/>
        <v>0</v>
      </c>
      <c r="S142" s="140">
        <v>0</v>
      </c>
      <c r="T142" s="141">
        <f t="shared" si="13"/>
        <v>0</v>
      </c>
      <c r="AR142" s="142" t="s">
        <v>170</v>
      </c>
      <c r="AT142" s="142" t="s">
        <v>165</v>
      </c>
      <c r="AU142" s="142" t="s">
        <v>79</v>
      </c>
      <c r="AY142" s="17" t="s">
        <v>163</v>
      </c>
      <c r="BE142" s="143">
        <f t="shared" si="14"/>
        <v>0</v>
      </c>
      <c r="BF142" s="143">
        <f t="shared" si="15"/>
        <v>0</v>
      </c>
      <c r="BG142" s="143">
        <f t="shared" si="16"/>
        <v>0</v>
      </c>
      <c r="BH142" s="143">
        <f t="shared" si="17"/>
        <v>0</v>
      </c>
      <c r="BI142" s="143">
        <f t="shared" si="18"/>
        <v>0</v>
      </c>
      <c r="BJ142" s="17" t="s">
        <v>79</v>
      </c>
      <c r="BK142" s="143">
        <f t="shared" si="19"/>
        <v>0</v>
      </c>
      <c r="BL142" s="17" t="s">
        <v>170</v>
      </c>
      <c r="BM142" s="142" t="s">
        <v>875</v>
      </c>
    </row>
    <row r="143" spans="2:65" s="1" customFormat="1" ht="24.2" customHeight="1">
      <c r="B143" s="32"/>
      <c r="C143" s="131" t="s">
        <v>516</v>
      </c>
      <c r="D143" s="131" t="s">
        <v>165</v>
      </c>
      <c r="E143" s="132" t="s">
        <v>3213</v>
      </c>
      <c r="F143" s="133" t="s">
        <v>3212</v>
      </c>
      <c r="G143" s="134" t="s">
        <v>254</v>
      </c>
      <c r="H143" s="135">
        <v>70</v>
      </c>
      <c r="I143" s="136"/>
      <c r="J143" s="137">
        <f t="shared" si="10"/>
        <v>0</v>
      </c>
      <c r="K143" s="133" t="s">
        <v>192</v>
      </c>
      <c r="L143" s="32"/>
      <c r="M143" s="138" t="s">
        <v>19</v>
      </c>
      <c r="N143" s="139" t="s">
        <v>43</v>
      </c>
      <c r="P143" s="140">
        <f t="shared" si="11"/>
        <v>0</v>
      </c>
      <c r="Q143" s="140">
        <v>0</v>
      </c>
      <c r="R143" s="140">
        <f t="shared" si="12"/>
        <v>0</v>
      </c>
      <c r="S143" s="140">
        <v>0</v>
      </c>
      <c r="T143" s="141">
        <f t="shared" si="13"/>
        <v>0</v>
      </c>
      <c r="AR143" s="142" t="s">
        <v>170</v>
      </c>
      <c r="AT143" s="142" t="s">
        <v>165</v>
      </c>
      <c r="AU143" s="142" t="s">
        <v>79</v>
      </c>
      <c r="AY143" s="17" t="s">
        <v>163</v>
      </c>
      <c r="BE143" s="143">
        <f t="shared" si="14"/>
        <v>0</v>
      </c>
      <c r="BF143" s="143">
        <f t="shared" si="15"/>
        <v>0</v>
      </c>
      <c r="BG143" s="143">
        <f t="shared" si="16"/>
        <v>0</v>
      </c>
      <c r="BH143" s="143">
        <f t="shared" si="17"/>
        <v>0</v>
      </c>
      <c r="BI143" s="143">
        <f t="shared" si="18"/>
        <v>0</v>
      </c>
      <c r="BJ143" s="17" t="s">
        <v>79</v>
      </c>
      <c r="BK143" s="143">
        <f t="shared" si="19"/>
        <v>0</v>
      </c>
      <c r="BL143" s="17" t="s">
        <v>170</v>
      </c>
      <c r="BM143" s="142" t="s">
        <v>885</v>
      </c>
    </row>
    <row r="144" spans="2:65" s="1" customFormat="1" ht="24.2" customHeight="1">
      <c r="B144" s="32"/>
      <c r="C144" s="131" t="s">
        <v>518</v>
      </c>
      <c r="D144" s="131" t="s">
        <v>165</v>
      </c>
      <c r="E144" s="132" t="s">
        <v>3214</v>
      </c>
      <c r="F144" s="133" t="s">
        <v>3212</v>
      </c>
      <c r="G144" s="134" t="s">
        <v>254</v>
      </c>
      <c r="H144" s="135">
        <v>70</v>
      </c>
      <c r="I144" s="136"/>
      <c r="J144" s="137">
        <f t="shared" si="10"/>
        <v>0</v>
      </c>
      <c r="K144" s="133" t="s">
        <v>192</v>
      </c>
      <c r="L144" s="32"/>
      <c r="M144" s="138" t="s">
        <v>19</v>
      </c>
      <c r="N144" s="139" t="s">
        <v>43</v>
      </c>
      <c r="P144" s="140">
        <f t="shared" si="11"/>
        <v>0</v>
      </c>
      <c r="Q144" s="140">
        <v>0</v>
      </c>
      <c r="R144" s="140">
        <f t="shared" si="12"/>
        <v>0</v>
      </c>
      <c r="S144" s="140">
        <v>0</v>
      </c>
      <c r="T144" s="141">
        <f t="shared" si="13"/>
        <v>0</v>
      </c>
      <c r="AR144" s="142" t="s">
        <v>170</v>
      </c>
      <c r="AT144" s="142" t="s">
        <v>165</v>
      </c>
      <c r="AU144" s="142" t="s">
        <v>79</v>
      </c>
      <c r="AY144" s="17" t="s">
        <v>163</v>
      </c>
      <c r="BE144" s="143">
        <f t="shared" si="14"/>
        <v>0</v>
      </c>
      <c r="BF144" s="143">
        <f t="shared" si="15"/>
        <v>0</v>
      </c>
      <c r="BG144" s="143">
        <f t="shared" si="16"/>
        <v>0</v>
      </c>
      <c r="BH144" s="143">
        <f t="shared" si="17"/>
        <v>0</v>
      </c>
      <c r="BI144" s="143">
        <f t="shared" si="18"/>
        <v>0</v>
      </c>
      <c r="BJ144" s="17" t="s">
        <v>79</v>
      </c>
      <c r="BK144" s="143">
        <f t="shared" si="19"/>
        <v>0</v>
      </c>
      <c r="BL144" s="17" t="s">
        <v>170</v>
      </c>
      <c r="BM144" s="142" t="s">
        <v>902</v>
      </c>
    </row>
    <row r="145" spans="2:65" s="1" customFormat="1" ht="44.25" customHeight="1">
      <c r="B145" s="32"/>
      <c r="C145" s="131" t="s">
        <v>523</v>
      </c>
      <c r="D145" s="131" t="s">
        <v>165</v>
      </c>
      <c r="E145" s="132" t="s">
        <v>3215</v>
      </c>
      <c r="F145" s="133" t="s">
        <v>3216</v>
      </c>
      <c r="G145" s="134" t="s">
        <v>3122</v>
      </c>
      <c r="H145" s="135">
        <v>1</v>
      </c>
      <c r="I145" s="136"/>
      <c r="J145" s="137">
        <f t="shared" si="10"/>
        <v>0</v>
      </c>
      <c r="K145" s="133" t="s">
        <v>192</v>
      </c>
      <c r="L145" s="32"/>
      <c r="M145" s="138" t="s">
        <v>19</v>
      </c>
      <c r="N145" s="139" t="s">
        <v>43</v>
      </c>
      <c r="P145" s="140">
        <f t="shared" si="11"/>
        <v>0</v>
      </c>
      <c r="Q145" s="140">
        <v>0</v>
      </c>
      <c r="R145" s="140">
        <f t="shared" si="12"/>
        <v>0</v>
      </c>
      <c r="S145" s="140">
        <v>0</v>
      </c>
      <c r="T145" s="141">
        <f t="shared" si="13"/>
        <v>0</v>
      </c>
      <c r="AR145" s="142" t="s">
        <v>170</v>
      </c>
      <c r="AT145" s="142" t="s">
        <v>165</v>
      </c>
      <c r="AU145" s="142" t="s">
        <v>79</v>
      </c>
      <c r="AY145" s="17" t="s">
        <v>163</v>
      </c>
      <c r="BE145" s="143">
        <f t="shared" si="14"/>
        <v>0</v>
      </c>
      <c r="BF145" s="143">
        <f t="shared" si="15"/>
        <v>0</v>
      </c>
      <c r="BG145" s="143">
        <f t="shared" si="16"/>
        <v>0</v>
      </c>
      <c r="BH145" s="143">
        <f t="shared" si="17"/>
        <v>0</v>
      </c>
      <c r="BI145" s="143">
        <f t="shared" si="18"/>
        <v>0</v>
      </c>
      <c r="BJ145" s="17" t="s">
        <v>79</v>
      </c>
      <c r="BK145" s="143">
        <f t="shared" si="19"/>
        <v>0</v>
      </c>
      <c r="BL145" s="17" t="s">
        <v>170</v>
      </c>
      <c r="BM145" s="142" t="s">
        <v>3217</v>
      </c>
    </row>
    <row r="146" spans="2:65" s="1" customFormat="1" ht="44.25" customHeight="1">
      <c r="B146" s="32"/>
      <c r="C146" s="131" t="s">
        <v>527</v>
      </c>
      <c r="D146" s="131" t="s">
        <v>165</v>
      </c>
      <c r="E146" s="132" t="s">
        <v>3218</v>
      </c>
      <c r="F146" s="133" t="s">
        <v>3219</v>
      </c>
      <c r="G146" s="134" t="s">
        <v>3122</v>
      </c>
      <c r="H146" s="135">
        <v>1</v>
      </c>
      <c r="I146" s="136"/>
      <c r="J146" s="137">
        <f t="shared" si="10"/>
        <v>0</v>
      </c>
      <c r="K146" s="133" t="s">
        <v>192</v>
      </c>
      <c r="L146" s="32"/>
      <c r="M146" s="138" t="s">
        <v>19</v>
      </c>
      <c r="N146" s="139" t="s">
        <v>43</v>
      </c>
      <c r="P146" s="140">
        <f t="shared" si="11"/>
        <v>0</v>
      </c>
      <c r="Q146" s="140">
        <v>0</v>
      </c>
      <c r="R146" s="140">
        <f t="shared" si="12"/>
        <v>0</v>
      </c>
      <c r="S146" s="140">
        <v>0</v>
      </c>
      <c r="T146" s="141">
        <f t="shared" si="13"/>
        <v>0</v>
      </c>
      <c r="AR146" s="142" t="s">
        <v>170</v>
      </c>
      <c r="AT146" s="142" t="s">
        <v>165</v>
      </c>
      <c r="AU146" s="142" t="s">
        <v>79</v>
      </c>
      <c r="AY146" s="17" t="s">
        <v>163</v>
      </c>
      <c r="BE146" s="143">
        <f t="shared" si="14"/>
        <v>0</v>
      </c>
      <c r="BF146" s="143">
        <f t="shared" si="15"/>
        <v>0</v>
      </c>
      <c r="BG146" s="143">
        <f t="shared" si="16"/>
        <v>0</v>
      </c>
      <c r="BH146" s="143">
        <f t="shared" si="17"/>
        <v>0</v>
      </c>
      <c r="BI146" s="143">
        <f t="shared" si="18"/>
        <v>0</v>
      </c>
      <c r="BJ146" s="17" t="s">
        <v>79</v>
      </c>
      <c r="BK146" s="143">
        <f t="shared" si="19"/>
        <v>0</v>
      </c>
      <c r="BL146" s="17" t="s">
        <v>170</v>
      </c>
      <c r="BM146" s="142" t="s">
        <v>3220</v>
      </c>
    </row>
    <row r="147" spans="2:65" s="1" customFormat="1" ht="44.25" customHeight="1">
      <c r="B147" s="32"/>
      <c r="C147" s="131" t="s">
        <v>531</v>
      </c>
      <c r="D147" s="131" t="s">
        <v>165</v>
      </c>
      <c r="E147" s="132" t="s">
        <v>3221</v>
      </c>
      <c r="F147" s="133" t="s">
        <v>3222</v>
      </c>
      <c r="G147" s="134" t="s">
        <v>3122</v>
      </c>
      <c r="H147" s="135">
        <v>1</v>
      </c>
      <c r="I147" s="136"/>
      <c r="J147" s="137">
        <f t="shared" si="10"/>
        <v>0</v>
      </c>
      <c r="K147" s="133" t="s">
        <v>192</v>
      </c>
      <c r="L147" s="32"/>
      <c r="M147" s="138" t="s">
        <v>19</v>
      </c>
      <c r="N147" s="139" t="s">
        <v>43</v>
      </c>
      <c r="P147" s="140">
        <f t="shared" si="11"/>
        <v>0</v>
      </c>
      <c r="Q147" s="140">
        <v>0</v>
      </c>
      <c r="R147" s="140">
        <f t="shared" si="12"/>
        <v>0</v>
      </c>
      <c r="S147" s="140">
        <v>0</v>
      </c>
      <c r="T147" s="141">
        <f t="shared" si="13"/>
        <v>0</v>
      </c>
      <c r="AR147" s="142" t="s">
        <v>170</v>
      </c>
      <c r="AT147" s="142" t="s">
        <v>165</v>
      </c>
      <c r="AU147" s="142" t="s">
        <v>79</v>
      </c>
      <c r="AY147" s="17" t="s">
        <v>163</v>
      </c>
      <c r="BE147" s="143">
        <f t="shared" si="14"/>
        <v>0</v>
      </c>
      <c r="BF147" s="143">
        <f t="shared" si="15"/>
        <v>0</v>
      </c>
      <c r="BG147" s="143">
        <f t="shared" si="16"/>
        <v>0</v>
      </c>
      <c r="BH147" s="143">
        <f t="shared" si="17"/>
        <v>0</v>
      </c>
      <c r="BI147" s="143">
        <f t="shared" si="18"/>
        <v>0</v>
      </c>
      <c r="BJ147" s="17" t="s">
        <v>79</v>
      </c>
      <c r="BK147" s="143">
        <f t="shared" si="19"/>
        <v>0</v>
      </c>
      <c r="BL147" s="17" t="s">
        <v>170</v>
      </c>
      <c r="BM147" s="142" t="s">
        <v>3223</v>
      </c>
    </row>
    <row r="148" spans="2:65" s="1" customFormat="1" ht="44.25" customHeight="1">
      <c r="B148" s="32"/>
      <c r="C148" s="131" t="s">
        <v>535</v>
      </c>
      <c r="D148" s="131" t="s">
        <v>165</v>
      </c>
      <c r="E148" s="132" t="s">
        <v>3224</v>
      </c>
      <c r="F148" s="133" t="s">
        <v>3225</v>
      </c>
      <c r="G148" s="134" t="s">
        <v>3122</v>
      </c>
      <c r="H148" s="135">
        <v>1</v>
      </c>
      <c r="I148" s="136"/>
      <c r="J148" s="137">
        <f t="shared" si="10"/>
        <v>0</v>
      </c>
      <c r="K148" s="133" t="s">
        <v>192</v>
      </c>
      <c r="L148" s="32"/>
      <c r="M148" s="138" t="s">
        <v>19</v>
      </c>
      <c r="N148" s="139" t="s">
        <v>43</v>
      </c>
      <c r="P148" s="140">
        <f t="shared" si="11"/>
        <v>0</v>
      </c>
      <c r="Q148" s="140">
        <v>0</v>
      </c>
      <c r="R148" s="140">
        <f t="shared" si="12"/>
        <v>0</v>
      </c>
      <c r="S148" s="140">
        <v>0</v>
      </c>
      <c r="T148" s="141">
        <f t="shared" si="13"/>
        <v>0</v>
      </c>
      <c r="AR148" s="142" t="s">
        <v>170</v>
      </c>
      <c r="AT148" s="142" t="s">
        <v>165</v>
      </c>
      <c r="AU148" s="142" t="s">
        <v>79</v>
      </c>
      <c r="AY148" s="17" t="s">
        <v>163</v>
      </c>
      <c r="BE148" s="143">
        <f t="shared" si="14"/>
        <v>0</v>
      </c>
      <c r="BF148" s="143">
        <f t="shared" si="15"/>
        <v>0</v>
      </c>
      <c r="BG148" s="143">
        <f t="shared" si="16"/>
        <v>0</v>
      </c>
      <c r="BH148" s="143">
        <f t="shared" si="17"/>
        <v>0</v>
      </c>
      <c r="BI148" s="143">
        <f t="shared" si="18"/>
        <v>0</v>
      </c>
      <c r="BJ148" s="17" t="s">
        <v>79</v>
      </c>
      <c r="BK148" s="143">
        <f t="shared" si="19"/>
        <v>0</v>
      </c>
      <c r="BL148" s="17" t="s">
        <v>170</v>
      </c>
      <c r="BM148" s="142" t="s">
        <v>3226</v>
      </c>
    </row>
    <row r="149" spans="2:65" s="1" customFormat="1" ht="44.25" customHeight="1">
      <c r="B149" s="32"/>
      <c r="C149" s="131" t="s">
        <v>539</v>
      </c>
      <c r="D149" s="131" t="s">
        <v>165</v>
      </c>
      <c r="E149" s="132" t="s">
        <v>3227</v>
      </c>
      <c r="F149" s="133" t="s">
        <v>3228</v>
      </c>
      <c r="G149" s="134" t="s">
        <v>3122</v>
      </c>
      <c r="H149" s="135">
        <v>1</v>
      </c>
      <c r="I149" s="136"/>
      <c r="J149" s="137">
        <f t="shared" si="10"/>
        <v>0</v>
      </c>
      <c r="K149" s="133" t="s">
        <v>192</v>
      </c>
      <c r="L149" s="32"/>
      <c r="M149" s="138" t="s">
        <v>19</v>
      </c>
      <c r="N149" s="139" t="s">
        <v>43</v>
      </c>
      <c r="P149" s="140">
        <f t="shared" si="11"/>
        <v>0</v>
      </c>
      <c r="Q149" s="140">
        <v>0</v>
      </c>
      <c r="R149" s="140">
        <f t="shared" si="12"/>
        <v>0</v>
      </c>
      <c r="S149" s="140">
        <v>0</v>
      </c>
      <c r="T149" s="141">
        <f t="shared" si="13"/>
        <v>0</v>
      </c>
      <c r="AR149" s="142" t="s">
        <v>170</v>
      </c>
      <c r="AT149" s="142" t="s">
        <v>165</v>
      </c>
      <c r="AU149" s="142" t="s">
        <v>79</v>
      </c>
      <c r="AY149" s="17" t="s">
        <v>163</v>
      </c>
      <c r="BE149" s="143">
        <f t="shared" si="14"/>
        <v>0</v>
      </c>
      <c r="BF149" s="143">
        <f t="shared" si="15"/>
        <v>0</v>
      </c>
      <c r="BG149" s="143">
        <f t="shared" si="16"/>
        <v>0</v>
      </c>
      <c r="BH149" s="143">
        <f t="shared" si="17"/>
        <v>0</v>
      </c>
      <c r="BI149" s="143">
        <f t="shared" si="18"/>
        <v>0</v>
      </c>
      <c r="BJ149" s="17" t="s">
        <v>79</v>
      </c>
      <c r="BK149" s="143">
        <f t="shared" si="19"/>
        <v>0</v>
      </c>
      <c r="BL149" s="17" t="s">
        <v>170</v>
      </c>
      <c r="BM149" s="142" t="s">
        <v>3229</v>
      </c>
    </row>
    <row r="150" spans="2:65" s="1" customFormat="1" ht="44.25" customHeight="1">
      <c r="B150" s="32"/>
      <c r="C150" s="131" t="s">
        <v>544</v>
      </c>
      <c r="D150" s="131" t="s">
        <v>165</v>
      </c>
      <c r="E150" s="132" t="s">
        <v>3230</v>
      </c>
      <c r="F150" s="133" t="s">
        <v>3231</v>
      </c>
      <c r="G150" s="134" t="s">
        <v>3122</v>
      </c>
      <c r="H150" s="135">
        <v>2</v>
      </c>
      <c r="I150" s="136"/>
      <c r="J150" s="137">
        <f t="shared" si="10"/>
        <v>0</v>
      </c>
      <c r="K150" s="133" t="s">
        <v>192</v>
      </c>
      <c r="L150" s="32"/>
      <c r="M150" s="138" t="s">
        <v>19</v>
      </c>
      <c r="N150" s="139" t="s">
        <v>43</v>
      </c>
      <c r="P150" s="140">
        <f t="shared" si="11"/>
        <v>0</v>
      </c>
      <c r="Q150" s="140">
        <v>0</v>
      </c>
      <c r="R150" s="140">
        <f t="shared" si="12"/>
        <v>0</v>
      </c>
      <c r="S150" s="140">
        <v>0</v>
      </c>
      <c r="T150" s="141">
        <f t="shared" si="13"/>
        <v>0</v>
      </c>
      <c r="AR150" s="142" t="s">
        <v>170</v>
      </c>
      <c r="AT150" s="142" t="s">
        <v>165</v>
      </c>
      <c r="AU150" s="142" t="s">
        <v>79</v>
      </c>
      <c r="AY150" s="17" t="s">
        <v>163</v>
      </c>
      <c r="BE150" s="143">
        <f t="shared" si="14"/>
        <v>0</v>
      </c>
      <c r="BF150" s="143">
        <f t="shared" si="15"/>
        <v>0</v>
      </c>
      <c r="BG150" s="143">
        <f t="shared" si="16"/>
        <v>0</v>
      </c>
      <c r="BH150" s="143">
        <f t="shared" si="17"/>
        <v>0</v>
      </c>
      <c r="BI150" s="143">
        <f t="shared" si="18"/>
        <v>0</v>
      </c>
      <c r="BJ150" s="17" t="s">
        <v>79</v>
      </c>
      <c r="BK150" s="143">
        <f t="shared" si="19"/>
        <v>0</v>
      </c>
      <c r="BL150" s="17" t="s">
        <v>170</v>
      </c>
      <c r="BM150" s="142" t="s">
        <v>3232</v>
      </c>
    </row>
    <row r="151" spans="2:65" s="1" customFormat="1" ht="16.5" customHeight="1">
      <c r="B151" s="32"/>
      <c r="C151" s="131" t="s">
        <v>551</v>
      </c>
      <c r="D151" s="131" t="s">
        <v>165</v>
      </c>
      <c r="E151" s="132" t="s">
        <v>3233</v>
      </c>
      <c r="F151" s="133" t="s">
        <v>3234</v>
      </c>
      <c r="G151" s="134" t="s">
        <v>2382</v>
      </c>
      <c r="H151" s="135">
        <v>63</v>
      </c>
      <c r="I151" s="136"/>
      <c r="J151" s="137">
        <f t="shared" si="10"/>
        <v>0</v>
      </c>
      <c r="K151" s="133" t="s">
        <v>192</v>
      </c>
      <c r="L151" s="32"/>
      <c r="M151" s="138" t="s">
        <v>19</v>
      </c>
      <c r="N151" s="139" t="s">
        <v>43</v>
      </c>
      <c r="P151" s="140">
        <f t="shared" si="11"/>
        <v>0</v>
      </c>
      <c r="Q151" s="140">
        <v>0</v>
      </c>
      <c r="R151" s="140">
        <f t="shared" si="12"/>
        <v>0</v>
      </c>
      <c r="S151" s="140">
        <v>0</v>
      </c>
      <c r="T151" s="141">
        <f t="shared" si="13"/>
        <v>0</v>
      </c>
      <c r="AR151" s="142" t="s">
        <v>170</v>
      </c>
      <c r="AT151" s="142" t="s">
        <v>165</v>
      </c>
      <c r="AU151" s="142" t="s">
        <v>79</v>
      </c>
      <c r="AY151" s="17" t="s">
        <v>163</v>
      </c>
      <c r="BE151" s="143">
        <f t="shared" si="14"/>
        <v>0</v>
      </c>
      <c r="BF151" s="143">
        <f t="shared" si="15"/>
        <v>0</v>
      </c>
      <c r="BG151" s="143">
        <f t="shared" si="16"/>
        <v>0</v>
      </c>
      <c r="BH151" s="143">
        <f t="shared" si="17"/>
        <v>0</v>
      </c>
      <c r="BI151" s="143">
        <f t="shared" si="18"/>
        <v>0</v>
      </c>
      <c r="BJ151" s="17" t="s">
        <v>79</v>
      </c>
      <c r="BK151" s="143">
        <f t="shared" si="19"/>
        <v>0</v>
      </c>
      <c r="BL151" s="17" t="s">
        <v>170</v>
      </c>
      <c r="BM151" s="142" t="s">
        <v>3235</v>
      </c>
    </row>
    <row r="152" spans="2:65" s="1" customFormat="1" ht="16.5" customHeight="1">
      <c r="B152" s="32"/>
      <c r="C152" s="131" t="s">
        <v>558</v>
      </c>
      <c r="D152" s="131" t="s">
        <v>165</v>
      </c>
      <c r="E152" s="132" t="s">
        <v>3236</v>
      </c>
      <c r="F152" s="133" t="s">
        <v>3237</v>
      </c>
      <c r="G152" s="134" t="s">
        <v>260</v>
      </c>
      <c r="H152" s="135">
        <v>950</v>
      </c>
      <c r="I152" s="136"/>
      <c r="J152" s="137">
        <f t="shared" ref="J152:J183" si="20">ROUND(I152*H152,2)</f>
        <v>0</v>
      </c>
      <c r="K152" s="133" t="s">
        <v>192</v>
      </c>
      <c r="L152" s="32"/>
      <c r="M152" s="138" t="s">
        <v>19</v>
      </c>
      <c r="N152" s="139" t="s">
        <v>43</v>
      </c>
      <c r="P152" s="140">
        <f t="shared" ref="P152:P183" si="21">O152*H152</f>
        <v>0</v>
      </c>
      <c r="Q152" s="140">
        <v>0</v>
      </c>
      <c r="R152" s="140">
        <f t="shared" ref="R152:R183" si="22">Q152*H152</f>
        <v>0</v>
      </c>
      <c r="S152" s="140">
        <v>0</v>
      </c>
      <c r="T152" s="141">
        <f t="shared" ref="T152:T183" si="23">S152*H152</f>
        <v>0</v>
      </c>
      <c r="AR152" s="142" t="s">
        <v>170</v>
      </c>
      <c r="AT152" s="142" t="s">
        <v>165</v>
      </c>
      <c r="AU152" s="142" t="s">
        <v>79</v>
      </c>
      <c r="AY152" s="17" t="s">
        <v>163</v>
      </c>
      <c r="BE152" s="143">
        <f t="shared" ref="BE152:BE161" si="24">IF(N152="základní",J152,0)</f>
        <v>0</v>
      </c>
      <c r="BF152" s="143">
        <f t="shared" ref="BF152:BF161" si="25">IF(N152="snížená",J152,0)</f>
        <v>0</v>
      </c>
      <c r="BG152" s="143">
        <f t="shared" ref="BG152:BG161" si="26">IF(N152="zákl. přenesená",J152,0)</f>
        <v>0</v>
      </c>
      <c r="BH152" s="143">
        <f t="shared" ref="BH152:BH161" si="27">IF(N152="sníž. přenesená",J152,0)</f>
        <v>0</v>
      </c>
      <c r="BI152" s="143">
        <f t="shared" ref="BI152:BI161" si="28">IF(N152="nulová",J152,0)</f>
        <v>0</v>
      </c>
      <c r="BJ152" s="17" t="s">
        <v>79</v>
      </c>
      <c r="BK152" s="143">
        <f t="shared" ref="BK152:BK161" si="29">ROUND(I152*H152,2)</f>
        <v>0</v>
      </c>
      <c r="BL152" s="17" t="s">
        <v>170</v>
      </c>
      <c r="BM152" s="142" t="s">
        <v>3238</v>
      </c>
    </row>
    <row r="153" spans="2:65" s="1" customFormat="1" ht="16.5" customHeight="1">
      <c r="B153" s="32"/>
      <c r="C153" s="131" t="s">
        <v>563</v>
      </c>
      <c r="D153" s="131" t="s">
        <v>165</v>
      </c>
      <c r="E153" s="132" t="s">
        <v>3239</v>
      </c>
      <c r="F153" s="133" t="s">
        <v>3240</v>
      </c>
      <c r="G153" s="134" t="s">
        <v>254</v>
      </c>
      <c r="H153" s="135">
        <v>800</v>
      </c>
      <c r="I153" s="136"/>
      <c r="J153" s="137">
        <f t="shared" si="20"/>
        <v>0</v>
      </c>
      <c r="K153" s="133" t="s">
        <v>192</v>
      </c>
      <c r="L153" s="32"/>
      <c r="M153" s="138" t="s">
        <v>19</v>
      </c>
      <c r="N153" s="139" t="s">
        <v>43</v>
      </c>
      <c r="P153" s="140">
        <f t="shared" si="21"/>
        <v>0</v>
      </c>
      <c r="Q153" s="140">
        <v>0</v>
      </c>
      <c r="R153" s="140">
        <f t="shared" si="22"/>
        <v>0</v>
      </c>
      <c r="S153" s="140">
        <v>0</v>
      </c>
      <c r="T153" s="141">
        <f t="shared" si="23"/>
        <v>0</v>
      </c>
      <c r="AR153" s="142" t="s">
        <v>170</v>
      </c>
      <c r="AT153" s="142" t="s">
        <v>165</v>
      </c>
      <c r="AU153" s="142" t="s">
        <v>79</v>
      </c>
      <c r="AY153" s="17" t="s">
        <v>163</v>
      </c>
      <c r="BE153" s="143">
        <f t="shared" si="24"/>
        <v>0</v>
      </c>
      <c r="BF153" s="143">
        <f t="shared" si="25"/>
        <v>0</v>
      </c>
      <c r="BG153" s="143">
        <f t="shared" si="26"/>
        <v>0</v>
      </c>
      <c r="BH153" s="143">
        <f t="shared" si="27"/>
        <v>0</v>
      </c>
      <c r="BI153" s="143">
        <f t="shared" si="28"/>
        <v>0</v>
      </c>
      <c r="BJ153" s="17" t="s">
        <v>79</v>
      </c>
      <c r="BK153" s="143">
        <f t="shared" si="29"/>
        <v>0</v>
      </c>
      <c r="BL153" s="17" t="s">
        <v>170</v>
      </c>
      <c r="BM153" s="142" t="s">
        <v>3241</v>
      </c>
    </row>
    <row r="154" spans="2:65" s="1" customFormat="1" ht="16.5" customHeight="1">
      <c r="B154" s="32"/>
      <c r="C154" s="131" t="s">
        <v>569</v>
      </c>
      <c r="D154" s="131" t="s">
        <v>165</v>
      </c>
      <c r="E154" s="132" t="s">
        <v>3242</v>
      </c>
      <c r="F154" s="133" t="s">
        <v>3243</v>
      </c>
      <c r="G154" s="134" t="s">
        <v>254</v>
      </c>
      <c r="H154" s="135">
        <v>5500</v>
      </c>
      <c r="I154" s="136"/>
      <c r="J154" s="137">
        <f t="shared" si="20"/>
        <v>0</v>
      </c>
      <c r="K154" s="133" t="s">
        <v>192</v>
      </c>
      <c r="L154" s="32"/>
      <c r="M154" s="138" t="s">
        <v>19</v>
      </c>
      <c r="N154" s="139" t="s">
        <v>43</v>
      </c>
      <c r="P154" s="140">
        <f t="shared" si="21"/>
        <v>0</v>
      </c>
      <c r="Q154" s="140">
        <v>0</v>
      </c>
      <c r="R154" s="140">
        <f t="shared" si="22"/>
        <v>0</v>
      </c>
      <c r="S154" s="140">
        <v>0</v>
      </c>
      <c r="T154" s="141">
        <f t="shared" si="23"/>
        <v>0</v>
      </c>
      <c r="AR154" s="142" t="s">
        <v>170</v>
      </c>
      <c r="AT154" s="142" t="s">
        <v>165</v>
      </c>
      <c r="AU154" s="142" t="s">
        <v>79</v>
      </c>
      <c r="AY154" s="17" t="s">
        <v>163</v>
      </c>
      <c r="BE154" s="143">
        <f t="shared" si="24"/>
        <v>0</v>
      </c>
      <c r="BF154" s="143">
        <f t="shared" si="25"/>
        <v>0</v>
      </c>
      <c r="BG154" s="143">
        <f t="shared" si="26"/>
        <v>0</v>
      </c>
      <c r="BH154" s="143">
        <f t="shared" si="27"/>
        <v>0</v>
      </c>
      <c r="BI154" s="143">
        <f t="shared" si="28"/>
        <v>0</v>
      </c>
      <c r="BJ154" s="17" t="s">
        <v>79</v>
      </c>
      <c r="BK154" s="143">
        <f t="shared" si="29"/>
        <v>0</v>
      </c>
      <c r="BL154" s="17" t="s">
        <v>170</v>
      </c>
      <c r="BM154" s="142" t="s">
        <v>3244</v>
      </c>
    </row>
    <row r="155" spans="2:65" s="1" customFormat="1" ht="16.5" customHeight="1">
      <c r="B155" s="32"/>
      <c r="C155" s="131" t="s">
        <v>576</v>
      </c>
      <c r="D155" s="131" t="s">
        <v>165</v>
      </c>
      <c r="E155" s="132" t="s">
        <v>3245</v>
      </c>
      <c r="F155" s="133" t="s">
        <v>3246</v>
      </c>
      <c r="G155" s="134" t="s">
        <v>2382</v>
      </c>
      <c r="H155" s="135">
        <v>126</v>
      </c>
      <c r="I155" s="136"/>
      <c r="J155" s="137">
        <f t="shared" si="20"/>
        <v>0</v>
      </c>
      <c r="K155" s="133" t="s">
        <v>192</v>
      </c>
      <c r="L155" s="32"/>
      <c r="M155" s="138" t="s">
        <v>19</v>
      </c>
      <c r="N155" s="139" t="s">
        <v>43</v>
      </c>
      <c r="P155" s="140">
        <f t="shared" si="21"/>
        <v>0</v>
      </c>
      <c r="Q155" s="140">
        <v>0</v>
      </c>
      <c r="R155" s="140">
        <f t="shared" si="22"/>
        <v>0</v>
      </c>
      <c r="S155" s="140">
        <v>0</v>
      </c>
      <c r="T155" s="141">
        <f t="shared" si="23"/>
        <v>0</v>
      </c>
      <c r="AR155" s="142" t="s">
        <v>170</v>
      </c>
      <c r="AT155" s="142" t="s">
        <v>165</v>
      </c>
      <c r="AU155" s="142" t="s">
        <v>79</v>
      </c>
      <c r="AY155" s="17" t="s">
        <v>163</v>
      </c>
      <c r="BE155" s="143">
        <f t="shared" si="24"/>
        <v>0</v>
      </c>
      <c r="BF155" s="143">
        <f t="shared" si="25"/>
        <v>0</v>
      </c>
      <c r="BG155" s="143">
        <f t="shared" si="26"/>
        <v>0</v>
      </c>
      <c r="BH155" s="143">
        <f t="shared" si="27"/>
        <v>0</v>
      </c>
      <c r="BI155" s="143">
        <f t="shared" si="28"/>
        <v>0</v>
      </c>
      <c r="BJ155" s="17" t="s">
        <v>79</v>
      </c>
      <c r="BK155" s="143">
        <f t="shared" si="29"/>
        <v>0</v>
      </c>
      <c r="BL155" s="17" t="s">
        <v>170</v>
      </c>
      <c r="BM155" s="142" t="s">
        <v>3247</v>
      </c>
    </row>
    <row r="156" spans="2:65" s="1" customFormat="1" ht="16.5" customHeight="1">
      <c r="B156" s="32"/>
      <c r="C156" s="131" t="s">
        <v>585</v>
      </c>
      <c r="D156" s="131" t="s">
        <v>165</v>
      </c>
      <c r="E156" s="132" t="s">
        <v>3248</v>
      </c>
      <c r="F156" s="133" t="s">
        <v>3249</v>
      </c>
      <c r="G156" s="134" t="s">
        <v>1289</v>
      </c>
      <c r="H156" s="135">
        <v>45</v>
      </c>
      <c r="I156" s="136"/>
      <c r="J156" s="137">
        <f t="shared" si="20"/>
        <v>0</v>
      </c>
      <c r="K156" s="133" t="s">
        <v>192</v>
      </c>
      <c r="L156" s="32"/>
      <c r="M156" s="138" t="s">
        <v>19</v>
      </c>
      <c r="N156" s="139" t="s">
        <v>43</v>
      </c>
      <c r="P156" s="140">
        <f t="shared" si="21"/>
        <v>0</v>
      </c>
      <c r="Q156" s="140">
        <v>0</v>
      </c>
      <c r="R156" s="140">
        <f t="shared" si="22"/>
        <v>0</v>
      </c>
      <c r="S156" s="140">
        <v>0</v>
      </c>
      <c r="T156" s="141">
        <f t="shared" si="23"/>
        <v>0</v>
      </c>
      <c r="AR156" s="142" t="s">
        <v>170</v>
      </c>
      <c r="AT156" s="142" t="s">
        <v>165</v>
      </c>
      <c r="AU156" s="142" t="s">
        <v>79</v>
      </c>
      <c r="AY156" s="17" t="s">
        <v>163</v>
      </c>
      <c r="BE156" s="143">
        <f t="shared" si="24"/>
        <v>0</v>
      </c>
      <c r="BF156" s="143">
        <f t="shared" si="25"/>
        <v>0</v>
      </c>
      <c r="BG156" s="143">
        <f t="shared" si="26"/>
        <v>0</v>
      </c>
      <c r="BH156" s="143">
        <f t="shared" si="27"/>
        <v>0</v>
      </c>
      <c r="BI156" s="143">
        <f t="shared" si="28"/>
        <v>0</v>
      </c>
      <c r="BJ156" s="17" t="s">
        <v>79</v>
      </c>
      <c r="BK156" s="143">
        <f t="shared" si="29"/>
        <v>0</v>
      </c>
      <c r="BL156" s="17" t="s">
        <v>170</v>
      </c>
      <c r="BM156" s="142" t="s">
        <v>916</v>
      </c>
    </row>
    <row r="157" spans="2:65" s="1" customFormat="1" ht="16.5" customHeight="1">
      <c r="B157" s="32"/>
      <c r="C157" s="131" t="s">
        <v>594</v>
      </c>
      <c r="D157" s="131" t="s">
        <v>165</v>
      </c>
      <c r="E157" s="132" t="s">
        <v>3250</v>
      </c>
      <c r="F157" s="133" t="s">
        <v>3251</v>
      </c>
      <c r="G157" s="134" t="s">
        <v>3122</v>
      </c>
      <c r="H157" s="135">
        <v>1</v>
      </c>
      <c r="I157" s="136"/>
      <c r="J157" s="137">
        <f t="shared" si="20"/>
        <v>0</v>
      </c>
      <c r="K157" s="133" t="s">
        <v>192</v>
      </c>
      <c r="L157" s="32"/>
      <c r="M157" s="138" t="s">
        <v>19</v>
      </c>
      <c r="N157" s="139" t="s">
        <v>43</v>
      </c>
      <c r="P157" s="140">
        <f t="shared" si="21"/>
        <v>0</v>
      </c>
      <c r="Q157" s="140">
        <v>0</v>
      </c>
      <c r="R157" s="140">
        <f t="shared" si="22"/>
        <v>0</v>
      </c>
      <c r="S157" s="140">
        <v>0</v>
      </c>
      <c r="T157" s="141">
        <f t="shared" si="23"/>
        <v>0</v>
      </c>
      <c r="AR157" s="142" t="s">
        <v>170</v>
      </c>
      <c r="AT157" s="142" t="s">
        <v>165</v>
      </c>
      <c r="AU157" s="142" t="s">
        <v>79</v>
      </c>
      <c r="AY157" s="17" t="s">
        <v>163</v>
      </c>
      <c r="BE157" s="143">
        <f t="shared" si="24"/>
        <v>0</v>
      </c>
      <c r="BF157" s="143">
        <f t="shared" si="25"/>
        <v>0</v>
      </c>
      <c r="BG157" s="143">
        <f t="shared" si="26"/>
        <v>0</v>
      </c>
      <c r="BH157" s="143">
        <f t="shared" si="27"/>
        <v>0</v>
      </c>
      <c r="BI157" s="143">
        <f t="shared" si="28"/>
        <v>0</v>
      </c>
      <c r="BJ157" s="17" t="s">
        <v>79</v>
      </c>
      <c r="BK157" s="143">
        <f t="shared" si="29"/>
        <v>0</v>
      </c>
      <c r="BL157" s="17" t="s">
        <v>170</v>
      </c>
      <c r="BM157" s="142" t="s">
        <v>928</v>
      </c>
    </row>
    <row r="158" spans="2:65" s="1" customFormat="1" ht="16.5" customHeight="1">
      <c r="B158" s="32"/>
      <c r="C158" s="131" t="s">
        <v>601</v>
      </c>
      <c r="D158" s="131" t="s">
        <v>165</v>
      </c>
      <c r="E158" s="132" t="s">
        <v>3252</v>
      </c>
      <c r="F158" s="133" t="s">
        <v>3253</v>
      </c>
      <c r="G158" s="134" t="s">
        <v>3122</v>
      </c>
      <c r="H158" s="135">
        <v>1</v>
      </c>
      <c r="I158" s="136"/>
      <c r="J158" s="137">
        <f t="shared" si="20"/>
        <v>0</v>
      </c>
      <c r="K158" s="133" t="s">
        <v>192</v>
      </c>
      <c r="L158" s="32"/>
      <c r="M158" s="138" t="s">
        <v>19</v>
      </c>
      <c r="N158" s="139" t="s">
        <v>43</v>
      </c>
      <c r="P158" s="140">
        <f t="shared" si="21"/>
        <v>0</v>
      </c>
      <c r="Q158" s="140">
        <v>0</v>
      </c>
      <c r="R158" s="140">
        <f t="shared" si="22"/>
        <v>0</v>
      </c>
      <c r="S158" s="140">
        <v>0</v>
      </c>
      <c r="T158" s="141">
        <f t="shared" si="23"/>
        <v>0</v>
      </c>
      <c r="AR158" s="142" t="s">
        <v>170</v>
      </c>
      <c r="AT158" s="142" t="s">
        <v>165</v>
      </c>
      <c r="AU158" s="142" t="s">
        <v>79</v>
      </c>
      <c r="AY158" s="17" t="s">
        <v>163</v>
      </c>
      <c r="BE158" s="143">
        <f t="shared" si="24"/>
        <v>0</v>
      </c>
      <c r="BF158" s="143">
        <f t="shared" si="25"/>
        <v>0</v>
      </c>
      <c r="BG158" s="143">
        <f t="shared" si="26"/>
        <v>0</v>
      </c>
      <c r="BH158" s="143">
        <f t="shared" si="27"/>
        <v>0</v>
      </c>
      <c r="BI158" s="143">
        <f t="shared" si="28"/>
        <v>0</v>
      </c>
      <c r="BJ158" s="17" t="s">
        <v>79</v>
      </c>
      <c r="BK158" s="143">
        <f t="shared" si="29"/>
        <v>0</v>
      </c>
      <c r="BL158" s="17" t="s">
        <v>170</v>
      </c>
      <c r="BM158" s="142" t="s">
        <v>939</v>
      </c>
    </row>
    <row r="159" spans="2:65" s="1" customFormat="1" ht="16.5" customHeight="1">
      <c r="B159" s="32"/>
      <c r="C159" s="131" t="s">
        <v>608</v>
      </c>
      <c r="D159" s="131" t="s">
        <v>165</v>
      </c>
      <c r="E159" s="132" t="s">
        <v>3254</v>
      </c>
      <c r="F159" s="133" t="s">
        <v>3255</v>
      </c>
      <c r="G159" s="134" t="s">
        <v>3122</v>
      </c>
      <c r="H159" s="135">
        <v>1</v>
      </c>
      <c r="I159" s="136"/>
      <c r="J159" s="137">
        <f t="shared" si="20"/>
        <v>0</v>
      </c>
      <c r="K159" s="133" t="s">
        <v>192</v>
      </c>
      <c r="L159" s="32"/>
      <c r="M159" s="138" t="s">
        <v>19</v>
      </c>
      <c r="N159" s="139" t="s">
        <v>43</v>
      </c>
      <c r="P159" s="140">
        <f t="shared" si="21"/>
        <v>0</v>
      </c>
      <c r="Q159" s="140">
        <v>0</v>
      </c>
      <c r="R159" s="140">
        <f t="shared" si="22"/>
        <v>0</v>
      </c>
      <c r="S159" s="140">
        <v>0</v>
      </c>
      <c r="T159" s="141">
        <f t="shared" si="23"/>
        <v>0</v>
      </c>
      <c r="AR159" s="142" t="s">
        <v>170</v>
      </c>
      <c r="AT159" s="142" t="s">
        <v>165</v>
      </c>
      <c r="AU159" s="142" t="s">
        <v>79</v>
      </c>
      <c r="AY159" s="17" t="s">
        <v>163</v>
      </c>
      <c r="BE159" s="143">
        <f t="shared" si="24"/>
        <v>0</v>
      </c>
      <c r="BF159" s="143">
        <f t="shared" si="25"/>
        <v>0</v>
      </c>
      <c r="BG159" s="143">
        <f t="shared" si="26"/>
        <v>0</v>
      </c>
      <c r="BH159" s="143">
        <f t="shared" si="27"/>
        <v>0</v>
      </c>
      <c r="BI159" s="143">
        <f t="shared" si="28"/>
        <v>0</v>
      </c>
      <c r="BJ159" s="17" t="s">
        <v>79</v>
      </c>
      <c r="BK159" s="143">
        <f t="shared" si="29"/>
        <v>0</v>
      </c>
      <c r="BL159" s="17" t="s">
        <v>170</v>
      </c>
      <c r="BM159" s="142" t="s">
        <v>959</v>
      </c>
    </row>
    <row r="160" spans="2:65" s="1" customFormat="1" ht="16.5" customHeight="1">
      <c r="B160" s="32"/>
      <c r="C160" s="131" t="s">
        <v>618</v>
      </c>
      <c r="D160" s="131" t="s">
        <v>165</v>
      </c>
      <c r="E160" s="132" t="s">
        <v>3256</v>
      </c>
      <c r="F160" s="133" t="s">
        <v>3257</v>
      </c>
      <c r="G160" s="134" t="s">
        <v>3122</v>
      </c>
      <c r="H160" s="135">
        <v>1</v>
      </c>
      <c r="I160" s="136"/>
      <c r="J160" s="137">
        <f t="shared" si="20"/>
        <v>0</v>
      </c>
      <c r="K160" s="133" t="s">
        <v>192</v>
      </c>
      <c r="L160" s="32"/>
      <c r="M160" s="138" t="s">
        <v>19</v>
      </c>
      <c r="N160" s="139" t="s">
        <v>43</v>
      </c>
      <c r="P160" s="140">
        <f t="shared" si="21"/>
        <v>0</v>
      </c>
      <c r="Q160" s="140">
        <v>0</v>
      </c>
      <c r="R160" s="140">
        <f t="shared" si="22"/>
        <v>0</v>
      </c>
      <c r="S160" s="140">
        <v>0</v>
      </c>
      <c r="T160" s="141">
        <f t="shared" si="23"/>
        <v>0</v>
      </c>
      <c r="AR160" s="142" t="s">
        <v>170</v>
      </c>
      <c r="AT160" s="142" t="s">
        <v>165</v>
      </c>
      <c r="AU160" s="142" t="s">
        <v>79</v>
      </c>
      <c r="AY160" s="17" t="s">
        <v>163</v>
      </c>
      <c r="BE160" s="143">
        <f t="shared" si="24"/>
        <v>0</v>
      </c>
      <c r="BF160" s="143">
        <f t="shared" si="25"/>
        <v>0</v>
      </c>
      <c r="BG160" s="143">
        <f t="shared" si="26"/>
        <v>0</v>
      </c>
      <c r="BH160" s="143">
        <f t="shared" si="27"/>
        <v>0</v>
      </c>
      <c r="BI160" s="143">
        <f t="shared" si="28"/>
        <v>0</v>
      </c>
      <c r="BJ160" s="17" t="s">
        <v>79</v>
      </c>
      <c r="BK160" s="143">
        <f t="shared" si="29"/>
        <v>0</v>
      </c>
      <c r="BL160" s="17" t="s">
        <v>170</v>
      </c>
      <c r="BM160" s="142" t="s">
        <v>968</v>
      </c>
    </row>
    <row r="161" spans="2:65" s="1" customFormat="1" ht="16.5" customHeight="1">
      <c r="B161" s="32"/>
      <c r="C161" s="131" t="s">
        <v>629</v>
      </c>
      <c r="D161" s="131" t="s">
        <v>165</v>
      </c>
      <c r="E161" s="132" t="s">
        <v>3258</v>
      </c>
      <c r="F161" s="133" t="s">
        <v>3259</v>
      </c>
      <c r="G161" s="134" t="s">
        <v>3122</v>
      </c>
      <c r="H161" s="135">
        <v>1</v>
      </c>
      <c r="I161" s="136"/>
      <c r="J161" s="137">
        <f t="shared" si="20"/>
        <v>0</v>
      </c>
      <c r="K161" s="133" t="s">
        <v>192</v>
      </c>
      <c r="L161" s="32"/>
      <c r="M161" s="184" t="s">
        <v>19</v>
      </c>
      <c r="N161" s="185" t="s">
        <v>43</v>
      </c>
      <c r="O161" s="182"/>
      <c r="P161" s="186">
        <f t="shared" si="21"/>
        <v>0</v>
      </c>
      <c r="Q161" s="186">
        <v>0</v>
      </c>
      <c r="R161" s="186">
        <f t="shared" si="22"/>
        <v>0</v>
      </c>
      <c r="S161" s="186">
        <v>0</v>
      </c>
      <c r="T161" s="187">
        <f t="shared" si="23"/>
        <v>0</v>
      </c>
      <c r="AR161" s="142" t="s">
        <v>170</v>
      </c>
      <c r="AT161" s="142" t="s">
        <v>165</v>
      </c>
      <c r="AU161" s="142" t="s">
        <v>79</v>
      </c>
      <c r="AY161" s="17" t="s">
        <v>163</v>
      </c>
      <c r="BE161" s="143">
        <f t="shared" si="24"/>
        <v>0</v>
      </c>
      <c r="BF161" s="143">
        <f t="shared" si="25"/>
        <v>0</v>
      </c>
      <c r="BG161" s="143">
        <f t="shared" si="26"/>
        <v>0</v>
      </c>
      <c r="BH161" s="143">
        <f t="shared" si="27"/>
        <v>0</v>
      </c>
      <c r="BI161" s="143">
        <f t="shared" si="28"/>
        <v>0</v>
      </c>
      <c r="BJ161" s="17" t="s">
        <v>79</v>
      </c>
      <c r="BK161" s="143">
        <f t="shared" si="29"/>
        <v>0</v>
      </c>
      <c r="BL161" s="17" t="s">
        <v>170</v>
      </c>
      <c r="BM161" s="142" t="s">
        <v>979</v>
      </c>
    </row>
    <row r="162" spans="2:65" s="1" customFormat="1" ht="6.95" customHeight="1">
      <c r="B162" s="41"/>
      <c r="C162" s="42"/>
      <c r="D162" s="42"/>
      <c r="E162" s="42"/>
      <c r="F162" s="42"/>
      <c r="G162" s="42"/>
      <c r="H162" s="42"/>
      <c r="I162" s="42"/>
      <c r="J162" s="42"/>
      <c r="K162" s="42"/>
      <c r="L162" s="32"/>
    </row>
  </sheetData>
  <sheetProtection algorithmName="SHA-512" hashValue="QqBeAy3aYdVco9pIRe1S0Mj26nME3qZyVI38j8FXGR1o1Y91V5BY6KaqcbcwnJDyxVPPEBqhRv7lmRddUn1GYQ==" saltValue="/gt+hp1RC60RIjQ3p+/fq+QCfxOO8+OQSqrUqkZRfWJm92/w9Cr+CDo17oC5WaOtLPqkInnBBZId9JB3L59hrA==" spinCount="100000" sheet="1" objects="1" scenarios="1" formatColumns="0" formatRows="0" autoFilter="0"/>
  <autoFilter ref="C85:K161" xr:uid="{00000000-0009-0000-0000-000003000000}"/>
  <mergeCells count="12">
    <mergeCell ref="E78:H78"/>
    <mergeCell ref="L2:V2"/>
    <mergeCell ref="E50:H50"/>
    <mergeCell ref="E52:H52"/>
    <mergeCell ref="E54:H54"/>
    <mergeCell ref="E74:H74"/>
    <mergeCell ref="E76:H76"/>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156"/>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99"/>
      <c r="M2" s="299"/>
      <c r="N2" s="299"/>
      <c r="O2" s="299"/>
      <c r="P2" s="299"/>
      <c r="Q2" s="299"/>
      <c r="R2" s="299"/>
      <c r="S2" s="299"/>
      <c r="T2" s="299"/>
      <c r="U2" s="299"/>
      <c r="V2" s="299"/>
      <c r="AT2" s="17" t="s">
        <v>95</v>
      </c>
    </row>
    <row r="3" spans="2:46" ht="6.95" customHeight="1">
      <c r="B3" s="18"/>
      <c r="C3" s="19"/>
      <c r="D3" s="19"/>
      <c r="E3" s="19"/>
      <c r="F3" s="19"/>
      <c r="G3" s="19"/>
      <c r="H3" s="19"/>
      <c r="I3" s="19"/>
      <c r="J3" s="19"/>
      <c r="K3" s="19"/>
      <c r="L3" s="20"/>
      <c r="AT3" s="17" t="s">
        <v>81</v>
      </c>
    </row>
    <row r="4" spans="2:46" ht="24.95" customHeight="1">
      <c r="B4" s="20"/>
      <c r="D4" s="21" t="s">
        <v>105</v>
      </c>
      <c r="L4" s="20"/>
      <c r="M4" s="90" t="s">
        <v>10</v>
      </c>
      <c r="AT4" s="17" t="s">
        <v>4</v>
      </c>
    </row>
    <row r="5" spans="2:46" ht="6.95" customHeight="1">
      <c r="B5" s="20"/>
      <c r="L5" s="20"/>
    </row>
    <row r="6" spans="2:46" ht="12" customHeight="1">
      <c r="B6" s="20"/>
      <c r="D6" s="27" t="s">
        <v>16</v>
      </c>
      <c r="L6" s="20"/>
    </row>
    <row r="7" spans="2:46" ht="16.5" customHeight="1">
      <c r="B7" s="20"/>
      <c r="E7" s="314" t="str">
        <f>'Rekapitulace stavby'!K6</f>
        <v>Sportovní hala Sušice</v>
      </c>
      <c r="F7" s="315"/>
      <c r="G7" s="315"/>
      <c r="H7" s="315"/>
      <c r="L7" s="20"/>
    </row>
    <row r="8" spans="2:46" ht="12" customHeight="1">
      <c r="B8" s="20"/>
      <c r="D8" s="27" t="s">
        <v>106</v>
      </c>
      <c r="L8" s="20"/>
    </row>
    <row r="9" spans="2:46" s="1" customFormat="1" ht="16.5" customHeight="1">
      <c r="B9" s="32"/>
      <c r="E9" s="314" t="s">
        <v>107</v>
      </c>
      <c r="F9" s="316"/>
      <c r="G9" s="316"/>
      <c r="H9" s="316"/>
      <c r="L9" s="32"/>
    </row>
    <row r="10" spans="2:46" s="1" customFormat="1" ht="12" customHeight="1">
      <c r="B10" s="32"/>
      <c r="D10" s="27" t="s">
        <v>108</v>
      </c>
      <c r="L10" s="32"/>
    </row>
    <row r="11" spans="2:46" s="1" customFormat="1" ht="16.5" customHeight="1">
      <c r="B11" s="32"/>
      <c r="E11" s="273" t="s">
        <v>3260</v>
      </c>
      <c r="F11" s="316"/>
      <c r="G11" s="316"/>
      <c r="H11" s="316"/>
      <c r="L11" s="32"/>
    </row>
    <row r="12" spans="2:46" s="1" customFormat="1" ht="11.25">
      <c r="B12" s="32"/>
      <c r="L12" s="32"/>
    </row>
    <row r="13" spans="2:46" s="1" customFormat="1" ht="12" customHeight="1">
      <c r="B13" s="32"/>
      <c r="D13" s="27" t="s">
        <v>18</v>
      </c>
      <c r="F13" s="25" t="s">
        <v>19</v>
      </c>
      <c r="I13" s="27" t="s">
        <v>20</v>
      </c>
      <c r="J13" s="25" t="s">
        <v>19</v>
      </c>
      <c r="L13" s="32"/>
    </row>
    <row r="14" spans="2:46" s="1" customFormat="1" ht="12" customHeight="1">
      <c r="B14" s="32"/>
      <c r="D14" s="27" t="s">
        <v>21</v>
      </c>
      <c r="F14" s="25" t="s">
        <v>22</v>
      </c>
      <c r="I14" s="27" t="s">
        <v>23</v>
      </c>
      <c r="J14" s="49" t="str">
        <f>'Rekapitulace stavby'!AN8</f>
        <v>Vyplň údaj</v>
      </c>
      <c r="L14" s="32"/>
    </row>
    <row r="15" spans="2:46" s="1" customFormat="1" ht="10.9" customHeight="1">
      <c r="B15" s="32"/>
      <c r="L15" s="32"/>
    </row>
    <row r="16" spans="2:46" s="1" customFormat="1" ht="12" customHeight="1">
      <c r="B16" s="32"/>
      <c r="D16" s="27" t="s">
        <v>24</v>
      </c>
      <c r="I16" s="27" t="s">
        <v>25</v>
      </c>
      <c r="J16" s="25" t="s">
        <v>19</v>
      </c>
      <c r="L16" s="32"/>
    </row>
    <row r="17" spans="2:12" s="1" customFormat="1" ht="18" customHeight="1">
      <c r="B17" s="32"/>
      <c r="E17" s="25" t="s">
        <v>26</v>
      </c>
      <c r="I17" s="27" t="s">
        <v>27</v>
      </c>
      <c r="J17" s="25" t="s">
        <v>19</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317" t="str">
        <f>'Rekapitulace stavby'!E14</f>
        <v>Vyplň údaj</v>
      </c>
      <c r="F20" s="298"/>
      <c r="G20" s="298"/>
      <c r="H20" s="298"/>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31</v>
      </c>
      <c r="L22" s="32"/>
    </row>
    <row r="23" spans="2:12" s="1" customFormat="1" ht="18" customHeight="1">
      <c r="B23" s="32"/>
      <c r="E23" s="25" t="s">
        <v>32</v>
      </c>
      <c r="I23" s="27" t="s">
        <v>27</v>
      </c>
      <c r="J23" s="25" t="s">
        <v>33</v>
      </c>
      <c r="L23" s="32"/>
    </row>
    <row r="24" spans="2:12" s="1" customFormat="1" ht="6.95" customHeight="1">
      <c r="B24" s="32"/>
      <c r="L24" s="32"/>
    </row>
    <row r="25" spans="2:12" s="1" customFormat="1" ht="12" customHeight="1">
      <c r="B25" s="32"/>
      <c r="D25" s="27" t="s">
        <v>35</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36</v>
      </c>
      <c r="L28" s="32"/>
    </row>
    <row r="29" spans="2:12" s="7" customFormat="1" ht="47.25" customHeight="1">
      <c r="B29" s="91"/>
      <c r="E29" s="303" t="s">
        <v>3118</v>
      </c>
      <c r="F29" s="303"/>
      <c r="G29" s="303"/>
      <c r="H29" s="303"/>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38</v>
      </c>
      <c r="J32" s="63">
        <f>ROUND(J91, 2)</f>
        <v>0</v>
      </c>
      <c r="L32" s="32"/>
    </row>
    <row r="33" spans="2:12" s="1" customFormat="1" ht="6.95" customHeight="1">
      <c r="B33" s="32"/>
      <c r="D33" s="50"/>
      <c r="E33" s="50"/>
      <c r="F33" s="50"/>
      <c r="G33" s="50"/>
      <c r="H33" s="50"/>
      <c r="I33" s="50"/>
      <c r="J33" s="50"/>
      <c r="K33" s="50"/>
      <c r="L33" s="32"/>
    </row>
    <row r="34" spans="2:12" s="1" customFormat="1" ht="14.45" customHeight="1">
      <c r="B34" s="32"/>
      <c r="F34" s="35" t="s">
        <v>40</v>
      </c>
      <c r="I34" s="35" t="s">
        <v>39</v>
      </c>
      <c r="J34" s="35" t="s">
        <v>41</v>
      </c>
      <c r="L34" s="32"/>
    </row>
    <row r="35" spans="2:12" s="1" customFormat="1" ht="14.45" customHeight="1">
      <c r="B35" s="32"/>
      <c r="D35" s="52" t="s">
        <v>42</v>
      </c>
      <c r="E35" s="27" t="s">
        <v>43</v>
      </c>
      <c r="F35" s="83">
        <f>ROUND((SUM(BE91:BE155)),  2)</f>
        <v>0</v>
      </c>
      <c r="I35" s="93">
        <v>0.21</v>
      </c>
      <c r="J35" s="83">
        <f>ROUND(((SUM(BE91:BE155))*I35),  2)</f>
        <v>0</v>
      </c>
      <c r="L35" s="32"/>
    </row>
    <row r="36" spans="2:12" s="1" customFormat="1" ht="14.45" customHeight="1">
      <c r="B36" s="32"/>
      <c r="E36" s="27" t="s">
        <v>44</v>
      </c>
      <c r="F36" s="83">
        <f>ROUND((SUM(BF91:BF155)),  2)</f>
        <v>0</v>
      </c>
      <c r="I36" s="93">
        <v>0.12</v>
      </c>
      <c r="J36" s="83">
        <f>ROUND(((SUM(BF91:BF155))*I36),  2)</f>
        <v>0</v>
      </c>
      <c r="L36" s="32"/>
    </row>
    <row r="37" spans="2:12" s="1" customFormat="1" ht="14.45" hidden="1" customHeight="1">
      <c r="B37" s="32"/>
      <c r="E37" s="27" t="s">
        <v>45</v>
      </c>
      <c r="F37" s="83">
        <f>ROUND((SUM(BG91:BG155)),  2)</f>
        <v>0</v>
      </c>
      <c r="I37" s="93">
        <v>0.21</v>
      </c>
      <c r="J37" s="83">
        <f>0</f>
        <v>0</v>
      </c>
      <c r="L37" s="32"/>
    </row>
    <row r="38" spans="2:12" s="1" customFormat="1" ht="14.45" hidden="1" customHeight="1">
      <c r="B38" s="32"/>
      <c r="E38" s="27" t="s">
        <v>46</v>
      </c>
      <c r="F38" s="83">
        <f>ROUND((SUM(BH91:BH155)),  2)</f>
        <v>0</v>
      </c>
      <c r="I38" s="93">
        <v>0.12</v>
      </c>
      <c r="J38" s="83">
        <f>0</f>
        <v>0</v>
      </c>
      <c r="L38" s="32"/>
    </row>
    <row r="39" spans="2:12" s="1" customFormat="1" ht="14.45" hidden="1" customHeight="1">
      <c r="B39" s="32"/>
      <c r="E39" s="27" t="s">
        <v>47</v>
      </c>
      <c r="F39" s="83">
        <f>ROUND((SUM(BI91:BI155)),  2)</f>
        <v>0</v>
      </c>
      <c r="I39" s="93">
        <v>0</v>
      </c>
      <c r="J39" s="83">
        <f>0</f>
        <v>0</v>
      </c>
      <c r="L39" s="32"/>
    </row>
    <row r="40" spans="2:12" s="1" customFormat="1" ht="6.95" customHeight="1">
      <c r="B40" s="32"/>
      <c r="L40" s="32"/>
    </row>
    <row r="41" spans="2:12" s="1" customFormat="1" ht="25.35" customHeight="1">
      <c r="B41" s="32"/>
      <c r="C41" s="94"/>
      <c r="D41" s="95" t="s">
        <v>48</v>
      </c>
      <c r="E41" s="54"/>
      <c r="F41" s="54"/>
      <c r="G41" s="96" t="s">
        <v>49</v>
      </c>
      <c r="H41" s="97" t="s">
        <v>50</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110</v>
      </c>
      <c r="L47" s="32"/>
    </row>
    <row r="48" spans="2:12" s="1" customFormat="1" ht="6.95" customHeight="1">
      <c r="B48" s="32"/>
      <c r="L48" s="32"/>
    </row>
    <row r="49" spans="2:47" s="1" customFormat="1" ht="12" customHeight="1">
      <c r="B49" s="32"/>
      <c r="C49" s="27" t="s">
        <v>16</v>
      </c>
      <c r="L49" s="32"/>
    </row>
    <row r="50" spans="2:47" s="1" customFormat="1" ht="16.5" customHeight="1">
      <c r="B50" s="32"/>
      <c r="E50" s="314" t="str">
        <f>E7</f>
        <v>Sportovní hala Sušice</v>
      </c>
      <c r="F50" s="315"/>
      <c r="G50" s="315"/>
      <c r="H50" s="315"/>
      <c r="L50" s="32"/>
    </row>
    <row r="51" spans="2:47" ht="12" customHeight="1">
      <c r="B51" s="20"/>
      <c r="C51" s="27" t="s">
        <v>106</v>
      </c>
      <c r="L51" s="20"/>
    </row>
    <row r="52" spans="2:47" s="1" customFormat="1" ht="16.5" customHeight="1">
      <c r="B52" s="32"/>
      <c r="E52" s="314" t="s">
        <v>107</v>
      </c>
      <c r="F52" s="316"/>
      <c r="G52" s="316"/>
      <c r="H52" s="316"/>
      <c r="L52" s="32"/>
    </row>
    <row r="53" spans="2:47" s="1" customFormat="1" ht="12" customHeight="1">
      <c r="B53" s="32"/>
      <c r="C53" s="27" t="s">
        <v>108</v>
      </c>
      <c r="L53" s="32"/>
    </row>
    <row r="54" spans="2:47" s="1" customFormat="1" ht="16.5" customHeight="1">
      <c r="B54" s="32"/>
      <c r="E54" s="273" t="str">
        <f>E11</f>
        <v>D.06b - Vzduchotechnika</v>
      </c>
      <c r="F54" s="316"/>
      <c r="G54" s="316"/>
      <c r="H54" s="316"/>
      <c r="L54" s="32"/>
    </row>
    <row r="55" spans="2:47" s="1" customFormat="1" ht="6.95" customHeight="1">
      <c r="B55" s="32"/>
      <c r="L55" s="32"/>
    </row>
    <row r="56" spans="2:47" s="1" customFormat="1" ht="12" customHeight="1">
      <c r="B56" s="32"/>
      <c r="C56" s="27" t="s">
        <v>21</v>
      </c>
      <c r="F56" s="25" t="str">
        <f>F14</f>
        <v xml:space="preserve"> </v>
      </c>
      <c r="I56" s="27" t="s">
        <v>23</v>
      </c>
      <c r="J56" s="49" t="str">
        <f>IF(J14="","",J14)</f>
        <v>Vyplň údaj</v>
      </c>
      <c r="L56" s="32"/>
    </row>
    <row r="57" spans="2:47" s="1" customFormat="1" ht="6.95" customHeight="1">
      <c r="B57" s="32"/>
      <c r="L57" s="32"/>
    </row>
    <row r="58" spans="2:47" s="1" customFormat="1" ht="15.2" customHeight="1">
      <c r="B58" s="32"/>
      <c r="C58" s="27" t="s">
        <v>24</v>
      </c>
      <c r="F58" s="25" t="str">
        <f>E17</f>
        <v>Město Sušice, nám. Svobody 138, 342 01 Sušice</v>
      </c>
      <c r="I58" s="27" t="s">
        <v>30</v>
      </c>
      <c r="J58" s="30" t="str">
        <f>E23</f>
        <v>APRIS s.r.o</v>
      </c>
      <c r="L58" s="32"/>
    </row>
    <row r="59" spans="2:47" s="1" customFormat="1" ht="15.2" customHeight="1">
      <c r="B59" s="32"/>
      <c r="C59" s="27" t="s">
        <v>28</v>
      </c>
      <c r="F59" s="25" t="str">
        <f>IF(E20="","",E20)</f>
        <v>Vyplň údaj</v>
      </c>
      <c r="I59" s="27" t="s">
        <v>35</v>
      </c>
      <c r="J59" s="30" t="str">
        <f>E26</f>
        <v xml:space="preserve"> </v>
      </c>
      <c r="L59" s="32"/>
    </row>
    <row r="60" spans="2:47" s="1" customFormat="1" ht="10.35" customHeight="1">
      <c r="B60" s="32"/>
      <c r="L60" s="32"/>
    </row>
    <row r="61" spans="2:47" s="1" customFormat="1" ht="29.25" customHeight="1">
      <c r="B61" s="32"/>
      <c r="C61" s="100" t="s">
        <v>111</v>
      </c>
      <c r="D61" s="94"/>
      <c r="E61" s="94"/>
      <c r="F61" s="94"/>
      <c r="G61" s="94"/>
      <c r="H61" s="94"/>
      <c r="I61" s="94"/>
      <c r="J61" s="101" t="s">
        <v>112</v>
      </c>
      <c r="K61" s="94"/>
      <c r="L61" s="32"/>
    </row>
    <row r="62" spans="2:47" s="1" customFormat="1" ht="10.35" customHeight="1">
      <c r="B62" s="32"/>
      <c r="L62" s="32"/>
    </row>
    <row r="63" spans="2:47" s="1" customFormat="1" ht="22.9" customHeight="1">
      <c r="B63" s="32"/>
      <c r="C63" s="102" t="s">
        <v>70</v>
      </c>
      <c r="J63" s="63">
        <f>J91</f>
        <v>0</v>
      </c>
      <c r="L63" s="32"/>
      <c r="AU63" s="17" t="s">
        <v>113</v>
      </c>
    </row>
    <row r="64" spans="2:47" s="8" customFormat="1" ht="24.95" customHeight="1">
      <c r="B64" s="103"/>
      <c r="D64" s="104" t="s">
        <v>3261</v>
      </c>
      <c r="E64" s="105"/>
      <c r="F64" s="105"/>
      <c r="G64" s="105"/>
      <c r="H64" s="105"/>
      <c r="I64" s="105"/>
      <c r="J64" s="106">
        <f>J92</f>
        <v>0</v>
      </c>
      <c r="L64" s="103"/>
    </row>
    <row r="65" spans="2:12" s="8" customFormat="1" ht="24.95" customHeight="1">
      <c r="B65" s="103"/>
      <c r="D65" s="104" t="s">
        <v>3262</v>
      </c>
      <c r="E65" s="105"/>
      <c r="F65" s="105"/>
      <c r="G65" s="105"/>
      <c r="H65" s="105"/>
      <c r="I65" s="105"/>
      <c r="J65" s="106">
        <f>J100</f>
        <v>0</v>
      </c>
      <c r="L65" s="103"/>
    </row>
    <row r="66" spans="2:12" s="8" customFormat="1" ht="24.95" customHeight="1">
      <c r="B66" s="103"/>
      <c r="D66" s="104" t="s">
        <v>3263</v>
      </c>
      <c r="E66" s="105"/>
      <c r="F66" s="105"/>
      <c r="G66" s="105"/>
      <c r="H66" s="105"/>
      <c r="I66" s="105"/>
      <c r="J66" s="106">
        <f>J109</f>
        <v>0</v>
      </c>
      <c r="L66" s="103"/>
    </row>
    <row r="67" spans="2:12" s="8" customFormat="1" ht="24.95" customHeight="1">
      <c r="B67" s="103"/>
      <c r="D67" s="104" t="s">
        <v>3264</v>
      </c>
      <c r="E67" s="105"/>
      <c r="F67" s="105"/>
      <c r="G67" s="105"/>
      <c r="H67" s="105"/>
      <c r="I67" s="105"/>
      <c r="J67" s="106">
        <f>J133</f>
        <v>0</v>
      </c>
      <c r="L67" s="103"/>
    </row>
    <row r="68" spans="2:12" s="8" customFormat="1" ht="24.95" customHeight="1">
      <c r="B68" s="103"/>
      <c r="D68" s="104" t="s">
        <v>3265</v>
      </c>
      <c r="E68" s="105"/>
      <c r="F68" s="105"/>
      <c r="G68" s="105"/>
      <c r="H68" s="105"/>
      <c r="I68" s="105"/>
      <c r="J68" s="106">
        <f>J145</f>
        <v>0</v>
      </c>
      <c r="L68" s="103"/>
    </row>
    <row r="69" spans="2:12" s="8" customFormat="1" ht="24.95" customHeight="1">
      <c r="B69" s="103"/>
      <c r="D69" s="104" t="s">
        <v>3266</v>
      </c>
      <c r="E69" s="105"/>
      <c r="F69" s="105"/>
      <c r="G69" s="105"/>
      <c r="H69" s="105"/>
      <c r="I69" s="105"/>
      <c r="J69" s="106">
        <f>J151</f>
        <v>0</v>
      </c>
      <c r="L69" s="103"/>
    </row>
    <row r="70" spans="2:12" s="1" customFormat="1" ht="21.75" customHeight="1">
      <c r="B70" s="32"/>
      <c r="L70" s="32"/>
    </row>
    <row r="71" spans="2:12" s="1" customFormat="1" ht="6.95" customHeight="1">
      <c r="B71" s="41"/>
      <c r="C71" s="42"/>
      <c r="D71" s="42"/>
      <c r="E71" s="42"/>
      <c r="F71" s="42"/>
      <c r="G71" s="42"/>
      <c r="H71" s="42"/>
      <c r="I71" s="42"/>
      <c r="J71" s="42"/>
      <c r="K71" s="42"/>
      <c r="L71" s="32"/>
    </row>
    <row r="75" spans="2:12" s="1" customFormat="1" ht="6.95" customHeight="1">
      <c r="B75" s="43"/>
      <c r="C75" s="44"/>
      <c r="D75" s="44"/>
      <c r="E75" s="44"/>
      <c r="F75" s="44"/>
      <c r="G75" s="44"/>
      <c r="H75" s="44"/>
      <c r="I75" s="44"/>
      <c r="J75" s="44"/>
      <c r="K75" s="44"/>
      <c r="L75" s="32"/>
    </row>
    <row r="76" spans="2:12" s="1" customFormat="1" ht="24.95" customHeight="1">
      <c r="B76" s="32"/>
      <c r="C76" s="21" t="s">
        <v>148</v>
      </c>
      <c r="L76" s="32"/>
    </row>
    <row r="77" spans="2:12" s="1" customFormat="1" ht="6.95" customHeight="1">
      <c r="B77" s="32"/>
      <c r="L77" s="32"/>
    </row>
    <row r="78" spans="2:12" s="1" customFormat="1" ht="12" customHeight="1">
      <c r="B78" s="32"/>
      <c r="C78" s="27" t="s">
        <v>16</v>
      </c>
      <c r="L78" s="32"/>
    </row>
    <row r="79" spans="2:12" s="1" customFormat="1" ht="16.5" customHeight="1">
      <c r="B79" s="32"/>
      <c r="E79" s="314" t="str">
        <f>E7</f>
        <v>Sportovní hala Sušice</v>
      </c>
      <c r="F79" s="315"/>
      <c r="G79" s="315"/>
      <c r="H79" s="315"/>
      <c r="L79" s="32"/>
    </row>
    <row r="80" spans="2:12" ht="12" customHeight="1">
      <c r="B80" s="20"/>
      <c r="C80" s="27" t="s">
        <v>106</v>
      </c>
      <c r="L80" s="20"/>
    </row>
    <row r="81" spans="2:65" s="1" customFormat="1" ht="16.5" customHeight="1">
      <c r="B81" s="32"/>
      <c r="E81" s="314" t="s">
        <v>107</v>
      </c>
      <c r="F81" s="316"/>
      <c r="G81" s="316"/>
      <c r="H81" s="316"/>
      <c r="L81" s="32"/>
    </row>
    <row r="82" spans="2:65" s="1" customFormat="1" ht="12" customHeight="1">
      <c r="B82" s="32"/>
      <c r="C82" s="27" t="s">
        <v>108</v>
      </c>
      <c r="L82" s="32"/>
    </row>
    <row r="83" spans="2:65" s="1" customFormat="1" ht="16.5" customHeight="1">
      <c r="B83" s="32"/>
      <c r="E83" s="273" t="str">
        <f>E11</f>
        <v>D.06b - Vzduchotechnika</v>
      </c>
      <c r="F83" s="316"/>
      <c r="G83" s="316"/>
      <c r="H83" s="316"/>
      <c r="L83" s="32"/>
    </row>
    <row r="84" spans="2:65" s="1" customFormat="1" ht="6.95" customHeight="1">
      <c r="B84" s="32"/>
      <c r="L84" s="32"/>
    </row>
    <row r="85" spans="2:65" s="1" customFormat="1" ht="12" customHeight="1">
      <c r="B85" s="32"/>
      <c r="C85" s="27" t="s">
        <v>21</v>
      </c>
      <c r="F85" s="25" t="str">
        <f>F14</f>
        <v xml:space="preserve"> </v>
      </c>
      <c r="I85" s="27" t="s">
        <v>23</v>
      </c>
      <c r="J85" s="49" t="str">
        <f>IF(J14="","",J14)</f>
        <v>Vyplň údaj</v>
      </c>
      <c r="L85" s="32"/>
    </row>
    <row r="86" spans="2:65" s="1" customFormat="1" ht="6.95" customHeight="1">
      <c r="B86" s="32"/>
      <c r="L86" s="32"/>
    </row>
    <row r="87" spans="2:65" s="1" customFormat="1" ht="15.2" customHeight="1">
      <c r="B87" s="32"/>
      <c r="C87" s="27" t="s">
        <v>24</v>
      </c>
      <c r="F87" s="25" t="str">
        <f>E17</f>
        <v>Město Sušice, nám. Svobody 138, 342 01 Sušice</v>
      </c>
      <c r="I87" s="27" t="s">
        <v>30</v>
      </c>
      <c r="J87" s="30" t="str">
        <f>E23</f>
        <v>APRIS s.r.o</v>
      </c>
      <c r="L87" s="32"/>
    </row>
    <row r="88" spans="2:65" s="1" customFormat="1" ht="15.2" customHeight="1">
      <c r="B88" s="32"/>
      <c r="C88" s="27" t="s">
        <v>28</v>
      </c>
      <c r="F88" s="25" t="str">
        <f>IF(E20="","",E20)</f>
        <v>Vyplň údaj</v>
      </c>
      <c r="I88" s="27" t="s">
        <v>35</v>
      </c>
      <c r="J88" s="30" t="str">
        <f>E26</f>
        <v xml:space="preserve"> </v>
      </c>
      <c r="L88" s="32"/>
    </row>
    <row r="89" spans="2:65" s="1" customFormat="1" ht="10.35" customHeight="1">
      <c r="B89" s="32"/>
      <c r="L89" s="32"/>
    </row>
    <row r="90" spans="2:65" s="10" customFormat="1" ht="29.25" customHeight="1">
      <c r="B90" s="111"/>
      <c r="C90" s="112" t="s">
        <v>149</v>
      </c>
      <c r="D90" s="113" t="s">
        <v>57</v>
      </c>
      <c r="E90" s="113" t="s">
        <v>53</v>
      </c>
      <c r="F90" s="113" t="s">
        <v>54</v>
      </c>
      <c r="G90" s="113" t="s">
        <v>150</v>
      </c>
      <c r="H90" s="113" t="s">
        <v>151</v>
      </c>
      <c r="I90" s="113" t="s">
        <v>152</v>
      </c>
      <c r="J90" s="113" t="s">
        <v>112</v>
      </c>
      <c r="K90" s="114" t="s">
        <v>153</v>
      </c>
      <c r="L90" s="111"/>
      <c r="M90" s="56" t="s">
        <v>19</v>
      </c>
      <c r="N90" s="57" t="s">
        <v>42</v>
      </c>
      <c r="O90" s="57" t="s">
        <v>154</v>
      </c>
      <c r="P90" s="57" t="s">
        <v>155</v>
      </c>
      <c r="Q90" s="57" t="s">
        <v>156</v>
      </c>
      <c r="R90" s="57" t="s">
        <v>157</v>
      </c>
      <c r="S90" s="57" t="s">
        <v>158</v>
      </c>
      <c r="T90" s="58" t="s">
        <v>159</v>
      </c>
    </row>
    <row r="91" spans="2:65" s="1" customFormat="1" ht="22.9" customHeight="1">
      <c r="B91" s="32"/>
      <c r="C91" s="61" t="s">
        <v>160</v>
      </c>
      <c r="J91" s="115">
        <f>BK91</f>
        <v>0</v>
      </c>
      <c r="L91" s="32"/>
      <c r="M91" s="59"/>
      <c r="N91" s="50"/>
      <c r="O91" s="50"/>
      <c r="P91" s="116">
        <f>P92+P100+P109+P133+P145+P151</f>
        <v>0</v>
      </c>
      <c r="Q91" s="50"/>
      <c r="R91" s="116">
        <f>R92+R100+R109+R133+R145+R151</f>
        <v>0</v>
      </c>
      <c r="S91" s="50"/>
      <c r="T91" s="117">
        <f>T92+T100+T109+T133+T145+T151</f>
        <v>0</v>
      </c>
      <c r="AT91" s="17" t="s">
        <v>71</v>
      </c>
      <c r="AU91" s="17" t="s">
        <v>113</v>
      </c>
      <c r="BK91" s="118">
        <f>BK92+BK100+BK109+BK133+BK145+BK151</f>
        <v>0</v>
      </c>
    </row>
    <row r="92" spans="2:65" s="11" customFormat="1" ht="25.9" customHeight="1">
      <c r="B92" s="119"/>
      <c r="D92" s="120" t="s">
        <v>71</v>
      </c>
      <c r="E92" s="121" t="s">
        <v>2771</v>
      </c>
      <c r="F92" s="121" t="s">
        <v>3267</v>
      </c>
      <c r="I92" s="122"/>
      <c r="J92" s="123">
        <f>BK92</f>
        <v>0</v>
      </c>
      <c r="L92" s="119"/>
      <c r="M92" s="124"/>
      <c r="P92" s="125">
        <f>SUM(P93:P99)</f>
        <v>0</v>
      </c>
      <c r="R92" s="125">
        <f>SUM(R93:R99)</f>
        <v>0</v>
      </c>
      <c r="T92" s="126">
        <f>SUM(T93:T99)</f>
        <v>0</v>
      </c>
      <c r="AR92" s="120" t="s">
        <v>79</v>
      </c>
      <c r="AT92" s="127" t="s">
        <v>71</v>
      </c>
      <c r="AU92" s="127" t="s">
        <v>72</v>
      </c>
      <c r="AY92" s="120" t="s">
        <v>163</v>
      </c>
      <c r="BK92" s="128">
        <f>SUM(BK93:BK99)</f>
        <v>0</v>
      </c>
    </row>
    <row r="93" spans="2:65" s="1" customFormat="1" ht="90" customHeight="1">
      <c r="B93" s="32"/>
      <c r="C93" s="131" t="s">
        <v>79</v>
      </c>
      <c r="D93" s="131" t="s">
        <v>165</v>
      </c>
      <c r="E93" s="132" t="s">
        <v>2772</v>
      </c>
      <c r="F93" s="133" t="s">
        <v>3268</v>
      </c>
      <c r="G93" s="134" t="s">
        <v>3122</v>
      </c>
      <c r="H93" s="135">
        <v>1</v>
      </c>
      <c r="I93" s="136"/>
      <c r="J93" s="137">
        <f t="shared" ref="J93:J99" si="0">ROUND(I93*H93,2)</f>
        <v>0</v>
      </c>
      <c r="K93" s="133" t="s">
        <v>192</v>
      </c>
      <c r="L93" s="32"/>
      <c r="M93" s="138" t="s">
        <v>19</v>
      </c>
      <c r="N93" s="139" t="s">
        <v>43</v>
      </c>
      <c r="P93" s="140">
        <f t="shared" ref="P93:P99" si="1">O93*H93</f>
        <v>0</v>
      </c>
      <c r="Q93" s="140">
        <v>0</v>
      </c>
      <c r="R93" s="140">
        <f t="shared" ref="R93:R99" si="2">Q93*H93</f>
        <v>0</v>
      </c>
      <c r="S93" s="140">
        <v>0</v>
      </c>
      <c r="T93" s="141">
        <f t="shared" ref="T93:T99" si="3">S93*H93</f>
        <v>0</v>
      </c>
      <c r="AR93" s="142" t="s">
        <v>170</v>
      </c>
      <c r="AT93" s="142" t="s">
        <v>165</v>
      </c>
      <c r="AU93" s="142" t="s">
        <v>79</v>
      </c>
      <c r="AY93" s="17" t="s">
        <v>163</v>
      </c>
      <c r="BE93" s="143">
        <f t="shared" ref="BE93:BE99" si="4">IF(N93="základní",J93,0)</f>
        <v>0</v>
      </c>
      <c r="BF93" s="143">
        <f t="shared" ref="BF93:BF99" si="5">IF(N93="snížená",J93,0)</f>
        <v>0</v>
      </c>
      <c r="BG93" s="143">
        <f t="shared" ref="BG93:BG99" si="6">IF(N93="zákl. přenesená",J93,0)</f>
        <v>0</v>
      </c>
      <c r="BH93" s="143">
        <f t="shared" ref="BH93:BH99" si="7">IF(N93="sníž. přenesená",J93,0)</f>
        <v>0</v>
      </c>
      <c r="BI93" s="143">
        <f t="shared" ref="BI93:BI99" si="8">IF(N93="nulová",J93,0)</f>
        <v>0</v>
      </c>
      <c r="BJ93" s="17" t="s">
        <v>79</v>
      </c>
      <c r="BK93" s="143">
        <f t="shared" ref="BK93:BK99" si="9">ROUND(I93*H93,2)</f>
        <v>0</v>
      </c>
      <c r="BL93" s="17" t="s">
        <v>170</v>
      </c>
      <c r="BM93" s="142" t="s">
        <v>81</v>
      </c>
    </row>
    <row r="94" spans="2:65" s="1" customFormat="1" ht="24.2" customHeight="1">
      <c r="B94" s="32"/>
      <c r="C94" s="131" t="s">
        <v>81</v>
      </c>
      <c r="D94" s="131" t="s">
        <v>165</v>
      </c>
      <c r="E94" s="132" t="s">
        <v>2774</v>
      </c>
      <c r="F94" s="133" t="s">
        <v>3269</v>
      </c>
      <c r="G94" s="134" t="s">
        <v>260</v>
      </c>
      <c r="H94" s="135">
        <v>240</v>
      </c>
      <c r="I94" s="136"/>
      <c r="J94" s="137">
        <f t="shared" si="0"/>
        <v>0</v>
      </c>
      <c r="K94" s="133" t="s">
        <v>192</v>
      </c>
      <c r="L94" s="32"/>
      <c r="M94" s="138" t="s">
        <v>19</v>
      </c>
      <c r="N94" s="139" t="s">
        <v>43</v>
      </c>
      <c r="P94" s="140">
        <f t="shared" si="1"/>
        <v>0</v>
      </c>
      <c r="Q94" s="140">
        <v>0</v>
      </c>
      <c r="R94" s="140">
        <f t="shared" si="2"/>
        <v>0</v>
      </c>
      <c r="S94" s="140">
        <v>0</v>
      </c>
      <c r="T94" s="141">
        <f t="shared" si="3"/>
        <v>0</v>
      </c>
      <c r="AR94" s="142" t="s">
        <v>170</v>
      </c>
      <c r="AT94" s="142" t="s">
        <v>165</v>
      </c>
      <c r="AU94" s="142" t="s">
        <v>79</v>
      </c>
      <c r="AY94" s="17" t="s">
        <v>163</v>
      </c>
      <c r="BE94" s="143">
        <f t="shared" si="4"/>
        <v>0</v>
      </c>
      <c r="BF94" s="143">
        <f t="shared" si="5"/>
        <v>0</v>
      </c>
      <c r="BG94" s="143">
        <f t="shared" si="6"/>
        <v>0</v>
      </c>
      <c r="BH94" s="143">
        <f t="shared" si="7"/>
        <v>0</v>
      </c>
      <c r="BI94" s="143">
        <f t="shared" si="8"/>
        <v>0</v>
      </c>
      <c r="BJ94" s="17" t="s">
        <v>79</v>
      </c>
      <c r="BK94" s="143">
        <f t="shared" si="9"/>
        <v>0</v>
      </c>
      <c r="BL94" s="17" t="s">
        <v>170</v>
      </c>
      <c r="BM94" s="142" t="s">
        <v>170</v>
      </c>
    </row>
    <row r="95" spans="2:65" s="1" customFormat="1" ht="16.5" customHeight="1">
      <c r="B95" s="32"/>
      <c r="C95" s="131" t="s">
        <v>182</v>
      </c>
      <c r="D95" s="131" t="s">
        <v>165</v>
      </c>
      <c r="E95" s="132" t="s">
        <v>2780</v>
      </c>
      <c r="F95" s="133" t="s">
        <v>3270</v>
      </c>
      <c r="G95" s="134" t="s">
        <v>2382</v>
      </c>
      <c r="H95" s="135">
        <v>10</v>
      </c>
      <c r="I95" s="136"/>
      <c r="J95" s="137">
        <f t="shared" si="0"/>
        <v>0</v>
      </c>
      <c r="K95" s="133" t="s">
        <v>192</v>
      </c>
      <c r="L95" s="32"/>
      <c r="M95" s="138" t="s">
        <v>19</v>
      </c>
      <c r="N95" s="139" t="s">
        <v>43</v>
      </c>
      <c r="P95" s="140">
        <f t="shared" si="1"/>
        <v>0</v>
      </c>
      <c r="Q95" s="140">
        <v>0</v>
      </c>
      <c r="R95" s="140">
        <f t="shared" si="2"/>
        <v>0</v>
      </c>
      <c r="S95" s="140">
        <v>0</v>
      </c>
      <c r="T95" s="141">
        <f t="shared" si="3"/>
        <v>0</v>
      </c>
      <c r="AR95" s="142" t="s">
        <v>170</v>
      </c>
      <c r="AT95" s="142" t="s">
        <v>165</v>
      </c>
      <c r="AU95" s="142" t="s">
        <v>79</v>
      </c>
      <c r="AY95" s="17" t="s">
        <v>163</v>
      </c>
      <c r="BE95" s="143">
        <f t="shared" si="4"/>
        <v>0</v>
      </c>
      <c r="BF95" s="143">
        <f t="shared" si="5"/>
        <v>0</v>
      </c>
      <c r="BG95" s="143">
        <f t="shared" si="6"/>
        <v>0</v>
      </c>
      <c r="BH95" s="143">
        <f t="shared" si="7"/>
        <v>0</v>
      </c>
      <c r="BI95" s="143">
        <f t="shared" si="8"/>
        <v>0</v>
      </c>
      <c r="BJ95" s="17" t="s">
        <v>79</v>
      </c>
      <c r="BK95" s="143">
        <f t="shared" si="9"/>
        <v>0</v>
      </c>
      <c r="BL95" s="17" t="s">
        <v>170</v>
      </c>
      <c r="BM95" s="142" t="s">
        <v>226</v>
      </c>
    </row>
    <row r="96" spans="2:65" s="1" customFormat="1" ht="16.5" customHeight="1">
      <c r="B96" s="32"/>
      <c r="C96" s="131" t="s">
        <v>170</v>
      </c>
      <c r="D96" s="131" t="s">
        <v>165</v>
      </c>
      <c r="E96" s="132" t="s">
        <v>2782</v>
      </c>
      <c r="F96" s="133" t="s">
        <v>3271</v>
      </c>
      <c r="G96" s="134" t="s">
        <v>2382</v>
      </c>
      <c r="H96" s="135">
        <v>4</v>
      </c>
      <c r="I96" s="136"/>
      <c r="J96" s="137">
        <f t="shared" si="0"/>
        <v>0</v>
      </c>
      <c r="K96" s="133" t="s">
        <v>192</v>
      </c>
      <c r="L96" s="32"/>
      <c r="M96" s="138" t="s">
        <v>19</v>
      </c>
      <c r="N96" s="139" t="s">
        <v>43</v>
      </c>
      <c r="P96" s="140">
        <f t="shared" si="1"/>
        <v>0</v>
      </c>
      <c r="Q96" s="140">
        <v>0</v>
      </c>
      <c r="R96" s="140">
        <f t="shared" si="2"/>
        <v>0</v>
      </c>
      <c r="S96" s="140">
        <v>0</v>
      </c>
      <c r="T96" s="141">
        <f t="shared" si="3"/>
        <v>0</v>
      </c>
      <c r="AR96" s="142" t="s">
        <v>170</v>
      </c>
      <c r="AT96" s="142" t="s">
        <v>165</v>
      </c>
      <c r="AU96" s="142" t="s">
        <v>79</v>
      </c>
      <c r="AY96" s="17" t="s">
        <v>163</v>
      </c>
      <c r="BE96" s="143">
        <f t="shared" si="4"/>
        <v>0</v>
      </c>
      <c r="BF96" s="143">
        <f t="shared" si="5"/>
        <v>0</v>
      </c>
      <c r="BG96" s="143">
        <f t="shared" si="6"/>
        <v>0</v>
      </c>
      <c r="BH96" s="143">
        <f t="shared" si="7"/>
        <v>0</v>
      </c>
      <c r="BI96" s="143">
        <f t="shared" si="8"/>
        <v>0</v>
      </c>
      <c r="BJ96" s="17" t="s">
        <v>79</v>
      </c>
      <c r="BK96" s="143">
        <f t="shared" si="9"/>
        <v>0</v>
      </c>
      <c r="BL96" s="17" t="s">
        <v>170</v>
      </c>
      <c r="BM96" s="142" t="s">
        <v>8</v>
      </c>
    </row>
    <row r="97" spans="2:65" s="1" customFormat="1" ht="16.5" customHeight="1">
      <c r="B97" s="32"/>
      <c r="C97" s="131" t="s">
        <v>196</v>
      </c>
      <c r="D97" s="131" t="s">
        <v>165</v>
      </c>
      <c r="E97" s="132" t="s">
        <v>2786</v>
      </c>
      <c r="F97" s="133" t="s">
        <v>3272</v>
      </c>
      <c r="G97" s="134" t="s">
        <v>2382</v>
      </c>
      <c r="H97" s="135">
        <v>2</v>
      </c>
      <c r="I97" s="136"/>
      <c r="J97" s="137">
        <f t="shared" si="0"/>
        <v>0</v>
      </c>
      <c r="K97" s="133" t="s">
        <v>192</v>
      </c>
      <c r="L97" s="32"/>
      <c r="M97" s="138" t="s">
        <v>19</v>
      </c>
      <c r="N97" s="139" t="s">
        <v>43</v>
      </c>
      <c r="P97" s="140">
        <f t="shared" si="1"/>
        <v>0</v>
      </c>
      <c r="Q97" s="140">
        <v>0</v>
      </c>
      <c r="R97" s="140">
        <f t="shared" si="2"/>
        <v>0</v>
      </c>
      <c r="S97" s="140">
        <v>0</v>
      </c>
      <c r="T97" s="141">
        <f t="shared" si="3"/>
        <v>0</v>
      </c>
      <c r="AR97" s="142" t="s">
        <v>170</v>
      </c>
      <c r="AT97" s="142" t="s">
        <v>165</v>
      </c>
      <c r="AU97" s="142" t="s">
        <v>79</v>
      </c>
      <c r="AY97" s="17" t="s">
        <v>163</v>
      </c>
      <c r="BE97" s="143">
        <f t="shared" si="4"/>
        <v>0</v>
      </c>
      <c r="BF97" s="143">
        <f t="shared" si="5"/>
        <v>0</v>
      </c>
      <c r="BG97" s="143">
        <f t="shared" si="6"/>
        <v>0</v>
      </c>
      <c r="BH97" s="143">
        <f t="shared" si="7"/>
        <v>0</v>
      </c>
      <c r="BI97" s="143">
        <f t="shared" si="8"/>
        <v>0</v>
      </c>
      <c r="BJ97" s="17" t="s">
        <v>79</v>
      </c>
      <c r="BK97" s="143">
        <f t="shared" si="9"/>
        <v>0</v>
      </c>
      <c r="BL97" s="17" t="s">
        <v>170</v>
      </c>
      <c r="BM97" s="142" t="s">
        <v>265</v>
      </c>
    </row>
    <row r="98" spans="2:65" s="1" customFormat="1" ht="16.5" customHeight="1">
      <c r="B98" s="32"/>
      <c r="C98" s="131" t="s">
        <v>202</v>
      </c>
      <c r="D98" s="131" t="s">
        <v>165</v>
      </c>
      <c r="E98" s="132" t="s">
        <v>2788</v>
      </c>
      <c r="F98" s="133" t="s">
        <v>3273</v>
      </c>
      <c r="G98" s="134" t="s">
        <v>260</v>
      </c>
      <c r="H98" s="135">
        <v>25</v>
      </c>
      <c r="I98" s="136"/>
      <c r="J98" s="137">
        <f t="shared" si="0"/>
        <v>0</v>
      </c>
      <c r="K98" s="133" t="s">
        <v>192</v>
      </c>
      <c r="L98" s="32"/>
      <c r="M98" s="138" t="s">
        <v>19</v>
      </c>
      <c r="N98" s="139" t="s">
        <v>43</v>
      </c>
      <c r="P98" s="140">
        <f t="shared" si="1"/>
        <v>0</v>
      </c>
      <c r="Q98" s="140">
        <v>0</v>
      </c>
      <c r="R98" s="140">
        <f t="shared" si="2"/>
        <v>0</v>
      </c>
      <c r="S98" s="140">
        <v>0</v>
      </c>
      <c r="T98" s="141">
        <f t="shared" si="3"/>
        <v>0</v>
      </c>
      <c r="AR98" s="142" t="s">
        <v>170</v>
      </c>
      <c r="AT98" s="142" t="s">
        <v>165</v>
      </c>
      <c r="AU98" s="142" t="s">
        <v>79</v>
      </c>
      <c r="AY98" s="17" t="s">
        <v>163</v>
      </c>
      <c r="BE98" s="143">
        <f t="shared" si="4"/>
        <v>0</v>
      </c>
      <c r="BF98" s="143">
        <f t="shared" si="5"/>
        <v>0</v>
      </c>
      <c r="BG98" s="143">
        <f t="shared" si="6"/>
        <v>0</v>
      </c>
      <c r="BH98" s="143">
        <f t="shared" si="7"/>
        <v>0</v>
      </c>
      <c r="BI98" s="143">
        <f t="shared" si="8"/>
        <v>0</v>
      </c>
      <c r="BJ98" s="17" t="s">
        <v>79</v>
      </c>
      <c r="BK98" s="143">
        <f t="shared" si="9"/>
        <v>0</v>
      </c>
      <c r="BL98" s="17" t="s">
        <v>170</v>
      </c>
      <c r="BM98" s="142" t="s">
        <v>279</v>
      </c>
    </row>
    <row r="99" spans="2:65" s="1" customFormat="1" ht="16.5" customHeight="1">
      <c r="B99" s="32"/>
      <c r="C99" s="131" t="s">
        <v>208</v>
      </c>
      <c r="D99" s="131" t="s">
        <v>165</v>
      </c>
      <c r="E99" s="132" t="s">
        <v>2790</v>
      </c>
      <c r="F99" s="133" t="s">
        <v>3274</v>
      </c>
      <c r="G99" s="134" t="s">
        <v>260</v>
      </c>
      <c r="H99" s="135">
        <v>25</v>
      </c>
      <c r="I99" s="136"/>
      <c r="J99" s="137">
        <f t="shared" si="0"/>
        <v>0</v>
      </c>
      <c r="K99" s="133" t="s">
        <v>192</v>
      </c>
      <c r="L99" s="32"/>
      <c r="M99" s="138" t="s">
        <v>19</v>
      </c>
      <c r="N99" s="139" t="s">
        <v>43</v>
      </c>
      <c r="P99" s="140">
        <f t="shared" si="1"/>
        <v>0</v>
      </c>
      <c r="Q99" s="140">
        <v>0</v>
      </c>
      <c r="R99" s="140">
        <f t="shared" si="2"/>
        <v>0</v>
      </c>
      <c r="S99" s="140">
        <v>0</v>
      </c>
      <c r="T99" s="141">
        <f t="shared" si="3"/>
        <v>0</v>
      </c>
      <c r="AR99" s="142" t="s">
        <v>170</v>
      </c>
      <c r="AT99" s="142" t="s">
        <v>165</v>
      </c>
      <c r="AU99" s="142" t="s">
        <v>79</v>
      </c>
      <c r="AY99" s="17" t="s">
        <v>163</v>
      </c>
      <c r="BE99" s="143">
        <f t="shared" si="4"/>
        <v>0</v>
      </c>
      <c r="BF99" s="143">
        <f t="shared" si="5"/>
        <v>0</v>
      </c>
      <c r="BG99" s="143">
        <f t="shared" si="6"/>
        <v>0</v>
      </c>
      <c r="BH99" s="143">
        <f t="shared" si="7"/>
        <v>0</v>
      </c>
      <c r="BI99" s="143">
        <f t="shared" si="8"/>
        <v>0</v>
      </c>
      <c r="BJ99" s="17" t="s">
        <v>79</v>
      </c>
      <c r="BK99" s="143">
        <f t="shared" si="9"/>
        <v>0</v>
      </c>
      <c r="BL99" s="17" t="s">
        <v>170</v>
      </c>
      <c r="BM99" s="142" t="s">
        <v>292</v>
      </c>
    </row>
    <row r="100" spans="2:65" s="11" customFormat="1" ht="25.9" customHeight="1">
      <c r="B100" s="119"/>
      <c r="D100" s="120" t="s">
        <v>71</v>
      </c>
      <c r="E100" s="121" t="s">
        <v>2806</v>
      </c>
      <c r="F100" s="121" t="s">
        <v>3275</v>
      </c>
      <c r="I100" s="122"/>
      <c r="J100" s="123">
        <f>BK100</f>
        <v>0</v>
      </c>
      <c r="L100" s="119"/>
      <c r="M100" s="124"/>
      <c r="P100" s="125">
        <f>SUM(P101:P108)</f>
        <v>0</v>
      </c>
      <c r="R100" s="125">
        <f>SUM(R101:R108)</f>
        <v>0</v>
      </c>
      <c r="T100" s="126">
        <f>SUM(T101:T108)</f>
        <v>0</v>
      </c>
      <c r="AR100" s="120" t="s">
        <v>79</v>
      </c>
      <c r="AT100" s="127" t="s">
        <v>71</v>
      </c>
      <c r="AU100" s="127" t="s">
        <v>72</v>
      </c>
      <c r="AY100" s="120" t="s">
        <v>163</v>
      </c>
      <c r="BK100" s="128">
        <f>SUM(BK101:BK108)</f>
        <v>0</v>
      </c>
    </row>
    <row r="101" spans="2:65" s="1" customFormat="1" ht="89.25" customHeight="1">
      <c r="B101" s="32"/>
      <c r="C101" s="131" t="s">
        <v>214</v>
      </c>
      <c r="D101" s="131" t="s">
        <v>165</v>
      </c>
      <c r="E101" s="132" t="s">
        <v>2808</v>
      </c>
      <c r="F101" s="133" t="s">
        <v>3276</v>
      </c>
      <c r="G101" s="134" t="s">
        <v>3122</v>
      </c>
      <c r="H101" s="135">
        <v>1</v>
      </c>
      <c r="I101" s="136"/>
      <c r="J101" s="137">
        <f t="shared" ref="J101:J108" si="10">ROUND(I101*H101,2)</f>
        <v>0</v>
      </c>
      <c r="K101" s="133" t="s">
        <v>192</v>
      </c>
      <c r="L101" s="32"/>
      <c r="M101" s="138" t="s">
        <v>19</v>
      </c>
      <c r="N101" s="139" t="s">
        <v>43</v>
      </c>
      <c r="P101" s="140">
        <f t="shared" ref="P101:P108" si="11">O101*H101</f>
        <v>0</v>
      </c>
      <c r="Q101" s="140">
        <v>0</v>
      </c>
      <c r="R101" s="140">
        <f t="shared" ref="R101:R108" si="12">Q101*H101</f>
        <v>0</v>
      </c>
      <c r="S101" s="140">
        <v>0</v>
      </c>
      <c r="T101" s="141">
        <f t="shared" ref="T101:T108" si="13">S101*H101</f>
        <v>0</v>
      </c>
      <c r="AR101" s="142" t="s">
        <v>170</v>
      </c>
      <c r="AT101" s="142" t="s">
        <v>165</v>
      </c>
      <c r="AU101" s="142" t="s">
        <v>79</v>
      </c>
      <c r="AY101" s="17" t="s">
        <v>163</v>
      </c>
      <c r="BE101" s="143">
        <f t="shared" ref="BE101:BE108" si="14">IF(N101="základní",J101,0)</f>
        <v>0</v>
      </c>
      <c r="BF101" s="143">
        <f t="shared" ref="BF101:BF108" si="15">IF(N101="snížená",J101,0)</f>
        <v>0</v>
      </c>
      <c r="BG101" s="143">
        <f t="shared" ref="BG101:BG108" si="16">IF(N101="zákl. přenesená",J101,0)</f>
        <v>0</v>
      </c>
      <c r="BH101" s="143">
        <f t="shared" ref="BH101:BH108" si="17">IF(N101="sníž. přenesená",J101,0)</f>
        <v>0</v>
      </c>
      <c r="BI101" s="143">
        <f t="shared" ref="BI101:BI108" si="18">IF(N101="nulová",J101,0)</f>
        <v>0</v>
      </c>
      <c r="BJ101" s="17" t="s">
        <v>79</v>
      </c>
      <c r="BK101" s="143">
        <f t="shared" ref="BK101:BK108" si="19">ROUND(I101*H101,2)</f>
        <v>0</v>
      </c>
      <c r="BL101" s="17" t="s">
        <v>170</v>
      </c>
      <c r="BM101" s="142" t="s">
        <v>300</v>
      </c>
    </row>
    <row r="102" spans="2:65" s="1" customFormat="1" ht="24.2" customHeight="1">
      <c r="B102" s="32"/>
      <c r="C102" s="131" t="s">
        <v>220</v>
      </c>
      <c r="D102" s="131" t="s">
        <v>165</v>
      </c>
      <c r="E102" s="132" t="s">
        <v>2811</v>
      </c>
      <c r="F102" s="133" t="s">
        <v>3269</v>
      </c>
      <c r="G102" s="134" t="s">
        <v>260</v>
      </c>
      <c r="H102" s="135">
        <v>200</v>
      </c>
      <c r="I102" s="136"/>
      <c r="J102" s="137">
        <f t="shared" si="10"/>
        <v>0</v>
      </c>
      <c r="K102" s="133" t="s">
        <v>192</v>
      </c>
      <c r="L102" s="32"/>
      <c r="M102" s="138" t="s">
        <v>19</v>
      </c>
      <c r="N102" s="139" t="s">
        <v>43</v>
      </c>
      <c r="P102" s="140">
        <f t="shared" si="11"/>
        <v>0</v>
      </c>
      <c r="Q102" s="140">
        <v>0</v>
      </c>
      <c r="R102" s="140">
        <f t="shared" si="12"/>
        <v>0</v>
      </c>
      <c r="S102" s="140">
        <v>0</v>
      </c>
      <c r="T102" s="141">
        <f t="shared" si="13"/>
        <v>0</v>
      </c>
      <c r="AR102" s="142" t="s">
        <v>170</v>
      </c>
      <c r="AT102" s="142" t="s">
        <v>165</v>
      </c>
      <c r="AU102" s="142" t="s">
        <v>79</v>
      </c>
      <c r="AY102" s="17" t="s">
        <v>163</v>
      </c>
      <c r="BE102" s="143">
        <f t="shared" si="14"/>
        <v>0</v>
      </c>
      <c r="BF102" s="143">
        <f t="shared" si="15"/>
        <v>0</v>
      </c>
      <c r="BG102" s="143">
        <f t="shared" si="16"/>
        <v>0</v>
      </c>
      <c r="BH102" s="143">
        <f t="shared" si="17"/>
        <v>0</v>
      </c>
      <c r="BI102" s="143">
        <f t="shared" si="18"/>
        <v>0</v>
      </c>
      <c r="BJ102" s="17" t="s">
        <v>79</v>
      </c>
      <c r="BK102" s="143">
        <f t="shared" si="19"/>
        <v>0</v>
      </c>
      <c r="BL102" s="17" t="s">
        <v>170</v>
      </c>
      <c r="BM102" s="142" t="s">
        <v>312</v>
      </c>
    </row>
    <row r="103" spans="2:65" s="1" customFormat="1" ht="16.5" customHeight="1">
      <c r="B103" s="32"/>
      <c r="C103" s="131" t="s">
        <v>226</v>
      </c>
      <c r="D103" s="131" t="s">
        <v>165</v>
      </c>
      <c r="E103" s="132" t="s">
        <v>2813</v>
      </c>
      <c r="F103" s="133" t="s">
        <v>3277</v>
      </c>
      <c r="G103" s="134" t="s">
        <v>254</v>
      </c>
      <c r="H103" s="135">
        <v>120</v>
      </c>
      <c r="I103" s="136"/>
      <c r="J103" s="137">
        <f t="shared" si="10"/>
        <v>0</v>
      </c>
      <c r="K103" s="133" t="s">
        <v>192</v>
      </c>
      <c r="L103" s="32"/>
      <c r="M103" s="138" t="s">
        <v>19</v>
      </c>
      <c r="N103" s="139" t="s">
        <v>43</v>
      </c>
      <c r="P103" s="140">
        <f t="shared" si="11"/>
        <v>0</v>
      </c>
      <c r="Q103" s="140">
        <v>0</v>
      </c>
      <c r="R103" s="140">
        <f t="shared" si="12"/>
        <v>0</v>
      </c>
      <c r="S103" s="140">
        <v>0</v>
      </c>
      <c r="T103" s="141">
        <f t="shared" si="13"/>
        <v>0</v>
      </c>
      <c r="AR103" s="142" t="s">
        <v>170</v>
      </c>
      <c r="AT103" s="142" t="s">
        <v>165</v>
      </c>
      <c r="AU103" s="142" t="s">
        <v>79</v>
      </c>
      <c r="AY103" s="17" t="s">
        <v>163</v>
      </c>
      <c r="BE103" s="143">
        <f t="shared" si="14"/>
        <v>0</v>
      </c>
      <c r="BF103" s="143">
        <f t="shared" si="15"/>
        <v>0</v>
      </c>
      <c r="BG103" s="143">
        <f t="shared" si="16"/>
        <v>0</v>
      </c>
      <c r="BH103" s="143">
        <f t="shared" si="17"/>
        <v>0</v>
      </c>
      <c r="BI103" s="143">
        <f t="shared" si="18"/>
        <v>0</v>
      </c>
      <c r="BJ103" s="17" t="s">
        <v>79</v>
      </c>
      <c r="BK103" s="143">
        <f t="shared" si="19"/>
        <v>0</v>
      </c>
      <c r="BL103" s="17" t="s">
        <v>170</v>
      </c>
      <c r="BM103" s="142" t="s">
        <v>324</v>
      </c>
    </row>
    <row r="104" spans="2:65" s="1" customFormat="1" ht="16.5" customHeight="1">
      <c r="B104" s="32"/>
      <c r="C104" s="131" t="s">
        <v>232</v>
      </c>
      <c r="D104" s="131" t="s">
        <v>165</v>
      </c>
      <c r="E104" s="132" t="s">
        <v>2815</v>
      </c>
      <c r="F104" s="133" t="s">
        <v>3278</v>
      </c>
      <c r="G104" s="134" t="s">
        <v>2382</v>
      </c>
      <c r="H104" s="135">
        <v>8</v>
      </c>
      <c r="I104" s="136"/>
      <c r="J104" s="137">
        <f t="shared" si="10"/>
        <v>0</v>
      </c>
      <c r="K104" s="133" t="s">
        <v>192</v>
      </c>
      <c r="L104" s="32"/>
      <c r="M104" s="138" t="s">
        <v>19</v>
      </c>
      <c r="N104" s="139" t="s">
        <v>43</v>
      </c>
      <c r="P104" s="140">
        <f t="shared" si="11"/>
        <v>0</v>
      </c>
      <c r="Q104" s="140">
        <v>0</v>
      </c>
      <c r="R104" s="140">
        <f t="shared" si="12"/>
        <v>0</v>
      </c>
      <c r="S104" s="140">
        <v>0</v>
      </c>
      <c r="T104" s="141">
        <f t="shared" si="13"/>
        <v>0</v>
      </c>
      <c r="AR104" s="142" t="s">
        <v>170</v>
      </c>
      <c r="AT104" s="142" t="s">
        <v>165</v>
      </c>
      <c r="AU104" s="142" t="s">
        <v>79</v>
      </c>
      <c r="AY104" s="17" t="s">
        <v>163</v>
      </c>
      <c r="BE104" s="143">
        <f t="shared" si="14"/>
        <v>0</v>
      </c>
      <c r="BF104" s="143">
        <f t="shared" si="15"/>
        <v>0</v>
      </c>
      <c r="BG104" s="143">
        <f t="shared" si="16"/>
        <v>0</v>
      </c>
      <c r="BH104" s="143">
        <f t="shared" si="17"/>
        <v>0</v>
      </c>
      <c r="BI104" s="143">
        <f t="shared" si="18"/>
        <v>0</v>
      </c>
      <c r="BJ104" s="17" t="s">
        <v>79</v>
      </c>
      <c r="BK104" s="143">
        <f t="shared" si="19"/>
        <v>0</v>
      </c>
      <c r="BL104" s="17" t="s">
        <v>170</v>
      </c>
      <c r="BM104" s="142" t="s">
        <v>335</v>
      </c>
    </row>
    <row r="105" spans="2:65" s="1" customFormat="1" ht="24.2" customHeight="1">
      <c r="B105" s="32"/>
      <c r="C105" s="131" t="s">
        <v>8</v>
      </c>
      <c r="D105" s="131" t="s">
        <v>165</v>
      </c>
      <c r="E105" s="132" t="s">
        <v>2817</v>
      </c>
      <c r="F105" s="133" t="s">
        <v>3279</v>
      </c>
      <c r="G105" s="134" t="s">
        <v>2382</v>
      </c>
      <c r="H105" s="135">
        <v>11</v>
      </c>
      <c r="I105" s="136"/>
      <c r="J105" s="137">
        <f t="shared" si="10"/>
        <v>0</v>
      </c>
      <c r="K105" s="133" t="s">
        <v>192</v>
      </c>
      <c r="L105" s="32"/>
      <c r="M105" s="138" t="s">
        <v>19</v>
      </c>
      <c r="N105" s="139" t="s">
        <v>43</v>
      </c>
      <c r="P105" s="140">
        <f t="shared" si="11"/>
        <v>0</v>
      </c>
      <c r="Q105" s="140">
        <v>0</v>
      </c>
      <c r="R105" s="140">
        <f t="shared" si="12"/>
        <v>0</v>
      </c>
      <c r="S105" s="140">
        <v>0</v>
      </c>
      <c r="T105" s="141">
        <f t="shared" si="13"/>
        <v>0</v>
      </c>
      <c r="AR105" s="142" t="s">
        <v>170</v>
      </c>
      <c r="AT105" s="142" t="s">
        <v>165</v>
      </c>
      <c r="AU105" s="142" t="s">
        <v>79</v>
      </c>
      <c r="AY105" s="17" t="s">
        <v>163</v>
      </c>
      <c r="BE105" s="143">
        <f t="shared" si="14"/>
        <v>0</v>
      </c>
      <c r="BF105" s="143">
        <f t="shared" si="15"/>
        <v>0</v>
      </c>
      <c r="BG105" s="143">
        <f t="shared" si="16"/>
        <v>0</v>
      </c>
      <c r="BH105" s="143">
        <f t="shared" si="17"/>
        <v>0</v>
      </c>
      <c r="BI105" s="143">
        <f t="shared" si="18"/>
        <v>0</v>
      </c>
      <c r="BJ105" s="17" t="s">
        <v>79</v>
      </c>
      <c r="BK105" s="143">
        <f t="shared" si="19"/>
        <v>0</v>
      </c>
      <c r="BL105" s="17" t="s">
        <v>170</v>
      </c>
      <c r="BM105" s="142" t="s">
        <v>349</v>
      </c>
    </row>
    <row r="106" spans="2:65" s="1" customFormat="1" ht="16.5" customHeight="1">
      <c r="B106" s="32"/>
      <c r="C106" s="131" t="s">
        <v>245</v>
      </c>
      <c r="D106" s="131" t="s">
        <v>165</v>
      </c>
      <c r="E106" s="132" t="s">
        <v>2819</v>
      </c>
      <c r="F106" s="133" t="s">
        <v>3280</v>
      </c>
      <c r="G106" s="134" t="s">
        <v>2382</v>
      </c>
      <c r="H106" s="135">
        <v>2</v>
      </c>
      <c r="I106" s="136"/>
      <c r="J106" s="137">
        <f t="shared" si="10"/>
        <v>0</v>
      </c>
      <c r="K106" s="133" t="s">
        <v>192</v>
      </c>
      <c r="L106" s="32"/>
      <c r="M106" s="138" t="s">
        <v>19</v>
      </c>
      <c r="N106" s="139" t="s">
        <v>43</v>
      </c>
      <c r="P106" s="140">
        <f t="shared" si="11"/>
        <v>0</v>
      </c>
      <c r="Q106" s="140">
        <v>0</v>
      </c>
      <c r="R106" s="140">
        <f t="shared" si="12"/>
        <v>0</v>
      </c>
      <c r="S106" s="140">
        <v>0</v>
      </c>
      <c r="T106" s="141">
        <f t="shared" si="13"/>
        <v>0</v>
      </c>
      <c r="AR106" s="142" t="s">
        <v>170</v>
      </c>
      <c r="AT106" s="142" t="s">
        <v>165</v>
      </c>
      <c r="AU106" s="142" t="s">
        <v>79</v>
      </c>
      <c r="AY106" s="17" t="s">
        <v>163</v>
      </c>
      <c r="BE106" s="143">
        <f t="shared" si="14"/>
        <v>0</v>
      </c>
      <c r="BF106" s="143">
        <f t="shared" si="15"/>
        <v>0</v>
      </c>
      <c r="BG106" s="143">
        <f t="shared" si="16"/>
        <v>0</v>
      </c>
      <c r="BH106" s="143">
        <f t="shared" si="17"/>
        <v>0</v>
      </c>
      <c r="BI106" s="143">
        <f t="shared" si="18"/>
        <v>0</v>
      </c>
      <c r="BJ106" s="17" t="s">
        <v>79</v>
      </c>
      <c r="BK106" s="143">
        <f t="shared" si="19"/>
        <v>0</v>
      </c>
      <c r="BL106" s="17" t="s">
        <v>170</v>
      </c>
      <c r="BM106" s="142" t="s">
        <v>363</v>
      </c>
    </row>
    <row r="107" spans="2:65" s="1" customFormat="1" ht="16.5" customHeight="1">
      <c r="B107" s="32"/>
      <c r="C107" s="131" t="s">
        <v>251</v>
      </c>
      <c r="D107" s="131" t="s">
        <v>165</v>
      </c>
      <c r="E107" s="132" t="s">
        <v>2822</v>
      </c>
      <c r="F107" s="133" t="s">
        <v>3273</v>
      </c>
      <c r="G107" s="134" t="s">
        <v>260</v>
      </c>
      <c r="H107" s="135">
        <v>25</v>
      </c>
      <c r="I107" s="136"/>
      <c r="J107" s="137">
        <f t="shared" si="10"/>
        <v>0</v>
      </c>
      <c r="K107" s="133" t="s">
        <v>192</v>
      </c>
      <c r="L107" s="32"/>
      <c r="M107" s="138" t="s">
        <v>19</v>
      </c>
      <c r="N107" s="139" t="s">
        <v>43</v>
      </c>
      <c r="P107" s="140">
        <f t="shared" si="11"/>
        <v>0</v>
      </c>
      <c r="Q107" s="140">
        <v>0</v>
      </c>
      <c r="R107" s="140">
        <f t="shared" si="12"/>
        <v>0</v>
      </c>
      <c r="S107" s="140">
        <v>0</v>
      </c>
      <c r="T107" s="141">
        <f t="shared" si="13"/>
        <v>0</v>
      </c>
      <c r="AR107" s="142" t="s">
        <v>170</v>
      </c>
      <c r="AT107" s="142" t="s">
        <v>165</v>
      </c>
      <c r="AU107" s="142" t="s">
        <v>79</v>
      </c>
      <c r="AY107" s="17" t="s">
        <v>163</v>
      </c>
      <c r="BE107" s="143">
        <f t="shared" si="14"/>
        <v>0</v>
      </c>
      <c r="BF107" s="143">
        <f t="shared" si="15"/>
        <v>0</v>
      </c>
      <c r="BG107" s="143">
        <f t="shared" si="16"/>
        <v>0</v>
      </c>
      <c r="BH107" s="143">
        <f t="shared" si="17"/>
        <v>0</v>
      </c>
      <c r="BI107" s="143">
        <f t="shared" si="18"/>
        <v>0</v>
      </c>
      <c r="BJ107" s="17" t="s">
        <v>79</v>
      </c>
      <c r="BK107" s="143">
        <f t="shared" si="19"/>
        <v>0</v>
      </c>
      <c r="BL107" s="17" t="s">
        <v>170</v>
      </c>
      <c r="BM107" s="142" t="s">
        <v>375</v>
      </c>
    </row>
    <row r="108" spans="2:65" s="1" customFormat="1" ht="16.5" customHeight="1">
      <c r="B108" s="32"/>
      <c r="C108" s="131" t="s">
        <v>257</v>
      </c>
      <c r="D108" s="131" t="s">
        <v>165</v>
      </c>
      <c r="E108" s="132" t="s">
        <v>2824</v>
      </c>
      <c r="F108" s="133" t="s">
        <v>3274</v>
      </c>
      <c r="G108" s="134" t="s">
        <v>260</v>
      </c>
      <c r="H108" s="135">
        <v>25</v>
      </c>
      <c r="I108" s="136"/>
      <c r="J108" s="137">
        <f t="shared" si="10"/>
        <v>0</v>
      </c>
      <c r="K108" s="133" t="s">
        <v>192</v>
      </c>
      <c r="L108" s="32"/>
      <c r="M108" s="138" t="s">
        <v>19</v>
      </c>
      <c r="N108" s="139" t="s">
        <v>43</v>
      </c>
      <c r="P108" s="140">
        <f t="shared" si="11"/>
        <v>0</v>
      </c>
      <c r="Q108" s="140">
        <v>0</v>
      </c>
      <c r="R108" s="140">
        <f t="shared" si="12"/>
        <v>0</v>
      </c>
      <c r="S108" s="140">
        <v>0</v>
      </c>
      <c r="T108" s="141">
        <f t="shared" si="13"/>
        <v>0</v>
      </c>
      <c r="AR108" s="142" t="s">
        <v>170</v>
      </c>
      <c r="AT108" s="142" t="s">
        <v>165</v>
      </c>
      <c r="AU108" s="142" t="s">
        <v>79</v>
      </c>
      <c r="AY108" s="17" t="s">
        <v>163</v>
      </c>
      <c r="BE108" s="143">
        <f t="shared" si="14"/>
        <v>0</v>
      </c>
      <c r="BF108" s="143">
        <f t="shared" si="15"/>
        <v>0</v>
      </c>
      <c r="BG108" s="143">
        <f t="shared" si="16"/>
        <v>0</v>
      </c>
      <c r="BH108" s="143">
        <f t="shared" si="17"/>
        <v>0</v>
      </c>
      <c r="BI108" s="143">
        <f t="shared" si="18"/>
        <v>0</v>
      </c>
      <c r="BJ108" s="17" t="s">
        <v>79</v>
      </c>
      <c r="BK108" s="143">
        <f t="shared" si="19"/>
        <v>0</v>
      </c>
      <c r="BL108" s="17" t="s">
        <v>170</v>
      </c>
      <c r="BM108" s="142" t="s">
        <v>387</v>
      </c>
    </row>
    <row r="109" spans="2:65" s="11" customFormat="1" ht="25.9" customHeight="1">
      <c r="B109" s="119"/>
      <c r="D109" s="120" t="s">
        <v>71</v>
      </c>
      <c r="E109" s="121" t="s">
        <v>2920</v>
      </c>
      <c r="F109" s="121" t="s">
        <v>3281</v>
      </c>
      <c r="I109" s="122"/>
      <c r="J109" s="123">
        <f>BK109</f>
        <v>0</v>
      </c>
      <c r="L109" s="119"/>
      <c r="M109" s="124"/>
      <c r="P109" s="125">
        <f>SUM(P110:P132)</f>
        <v>0</v>
      </c>
      <c r="R109" s="125">
        <f>SUM(R110:R132)</f>
        <v>0</v>
      </c>
      <c r="T109" s="126">
        <f>SUM(T110:T132)</f>
        <v>0</v>
      </c>
      <c r="AR109" s="120" t="s">
        <v>79</v>
      </c>
      <c r="AT109" s="127" t="s">
        <v>71</v>
      </c>
      <c r="AU109" s="127" t="s">
        <v>72</v>
      </c>
      <c r="AY109" s="120" t="s">
        <v>163</v>
      </c>
      <c r="BK109" s="128">
        <f>SUM(BK110:BK132)</f>
        <v>0</v>
      </c>
    </row>
    <row r="110" spans="2:65" s="1" customFormat="1" ht="76.349999999999994" customHeight="1">
      <c r="B110" s="32"/>
      <c r="C110" s="131" t="s">
        <v>265</v>
      </c>
      <c r="D110" s="131" t="s">
        <v>165</v>
      </c>
      <c r="E110" s="132" t="s">
        <v>2922</v>
      </c>
      <c r="F110" s="133" t="s">
        <v>3282</v>
      </c>
      <c r="G110" s="134" t="s">
        <v>3122</v>
      </c>
      <c r="H110" s="135">
        <v>1</v>
      </c>
      <c r="I110" s="136"/>
      <c r="J110" s="137">
        <f t="shared" ref="J110:J132" si="20">ROUND(I110*H110,2)</f>
        <v>0</v>
      </c>
      <c r="K110" s="133" t="s">
        <v>192</v>
      </c>
      <c r="L110" s="32"/>
      <c r="M110" s="138" t="s">
        <v>19</v>
      </c>
      <c r="N110" s="139" t="s">
        <v>43</v>
      </c>
      <c r="P110" s="140">
        <f t="shared" ref="P110:P132" si="21">O110*H110</f>
        <v>0</v>
      </c>
      <c r="Q110" s="140">
        <v>0</v>
      </c>
      <c r="R110" s="140">
        <f t="shared" ref="R110:R132" si="22">Q110*H110</f>
        <v>0</v>
      </c>
      <c r="S110" s="140">
        <v>0</v>
      </c>
      <c r="T110" s="141">
        <f t="shared" ref="T110:T132" si="23">S110*H110</f>
        <v>0</v>
      </c>
      <c r="AR110" s="142" t="s">
        <v>170</v>
      </c>
      <c r="AT110" s="142" t="s">
        <v>165</v>
      </c>
      <c r="AU110" s="142" t="s">
        <v>79</v>
      </c>
      <c r="AY110" s="17" t="s">
        <v>163</v>
      </c>
      <c r="BE110" s="143">
        <f t="shared" ref="BE110:BE132" si="24">IF(N110="základní",J110,0)</f>
        <v>0</v>
      </c>
      <c r="BF110" s="143">
        <f t="shared" ref="BF110:BF132" si="25">IF(N110="snížená",J110,0)</f>
        <v>0</v>
      </c>
      <c r="BG110" s="143">
        <f t="shared" ref="BG110:BG132" si="26">IF(N110="zákl. přenesená",J110,0)</f>
        <v>0</v>
      </c>
      <c r="BH110" s="143">
        <f t="shared" ref="BH110:BH132" si="27">IF(N110="sníž. přenesená",J110,0)</f>
        <v>0</v>
      </c>
      <c r="BI110" s="143">
        <f t="shared" ref="BI110:BI132" si="28">IF(N110="nulová",J110,0)</f>
        <v>0</v>
      </c>
      <c r="BJ110" s="17" t="s">
        <v>79</v>
      </c>
      <c r="BK110" s="143">
        <f t="shared" ref="BK110:BK132" si="29">ROUND(I110*H110,2)</f>
        <v>0</v>
      </c>
      <c r="BL110" s="17" t="s">
        <v>170</v>
      </c>
      <c r="BM110" s="142" t="s">
        <v>400</v>
      </c>
    </row>
    <row r="111" spans="2:65" s="1" customFormat="1" ht="24.2" customHeight="1">
      <c r="B111" s="32"/>
      <c r="C111" s="131" t="s">
        <v>270</v>
      </c>
      <c r="D111" s="131" t="s">
        <v>165</v>
      </c>
      <c r="E111" s="132" t="s">
        <v>2925</v>
      </c>
      <c r="F111" s="133" t="s">
        <v>3269</v>
      </c>
      <c r="G111" s="134" t="s">
        <v>260</v>
      </c>
      <c r="H111" s="135">
        <v>290</v>
      </c>
      <c r="I111" s="136"/>
      <c r="J111" s="137">
        <f t="shared" si="20"/>
        <v>0</v>
      </c>
      <c r="K111" s="133" t="s">
        <v>192</v>
      </c>
      <c r="L111" s="32"/>
      <c r="M111" s="138" t="s">
        <v>19</v>
      </c>
      <c r="N111" s="139" t="s">
        <v>43</v>
      </c>
      <c r="P111" s="140">
        <f t="shared" si="21"/>
        <v>0</v>
      </c>
      <c r="Q111" s="140">
        <v>0</v>
      </c>
      <c r="R111" s="140">
        <f t="shared" si="22"/>
        <v>0</v>
      </c>
      <c r="S111" s="140">
        <v>0</v>
      </c>
      <c r="T111" s="141">
        <f t="shared" si="23"/>
        <v>0</v>
      </c>
      <c r="AR111" s="142" t="s">
        <v>170</v>
      </c>
      <c r="AT111" s="142" t="s">
        <v>165</v>
      </c>
      <c r="AU111" s="142" t="s">
        <v>79</v>
      </c>
      <c r="AY111" s="17" t="s">
        <v>163</v>
      </c>
      <c r="BE111" s="143">
        <f t="shared" si="24"/>
        <v>0</v>
      </c>
      <c r="BF111" s="143">
        <f t="shared" si="25"/>
        <v>0</v>
      </c>
      <c r="BG111" s="143">
        <f t="shared" si="26"/>
        <v>0</v>
      </c>
      <c r="BH111" s="143">
        <f t="shared" si="27"/>
        <v>0</v>
      </c>
      <c r="BI111" s="143">
        <f t="shared" si="28"/>
        <v>0</v>
      </c>
      <c r="BJ111" s="17" t="s">
        <v>79</v>
      </c>
      <c r="BK111" s="143">
        <f t="shared" si="29"/>
        <v>0</v>
      </c>
      <c r="BL111" s="17" t="s">
        <v>170</v>
      </c>
      <c r="BM111" s="142" t="s">
        <v>411</v>
      </c>
    </row>
    <row r="112" spans="2:65" s="1" customFormat="1" ht="16.5" customHeight="1">
      <c r="B112" s="32"/>
      <c r="C112" s="131" t="s">
        <v>279</v>
      </c>
      <c r="D112" s="131" t="s">
        <v>165</v>
      </c>
      <c r="E112" s="132" t="s">
        <v>2927</v>
      </c>
      <c r="F112" s="133" t="s">
        <v>3283</v>
      </c>
      <c r="G112" s="134" t="s">
        <v>254</v>
      </c>
      <c r="H112" s="135">
        <v>120</v>
      </c>
      <c r="I112" s="136"/>
      <c r="J112" s="137">
        <f t="shared" si="20"/>
        <v>0</v>
      </c>
      <c r="K112" s="133" t="s">
        <v>192</v>
      </c>
      <c r="L112" s="32"/>
      <c r="M112" s="138" t="s">
        <v>19</v>
      </c>
      <c r="N112" s="139" t="s">
        <v>43</v>
      </c>
      <c r="P112" s="140">
        <f t="shared" si="21"/>
        <v>0</v>
      </c>
      <c r="Q112" s="140">
        <v>0</v>
      </c>
      <c r="R112" s="140">
        <f t="shared" si="22"/>
        <v>0</v>
      </c>
      <c r="S112" s="140">
        <v>0</v>
      </c>
      <c r="T112" s="141">
        <f t="shared" si="23"/>
        <v>0</v>
      </c>
      <c r="AR112" s="142" t="s">
        <v>170</v>
      </c>
      <c r="AT112" s="142" t="s">
        <v>165</v>
      </c>
      <c r="AU112" s="142" t="s">
        <v>79</v>
      </c>
      <c r="AY112" s="17" t="s">
        <v>163</v>
      </c>
      <c r="BE112" s="143">
        <f t="shared" si="24"/>
        <v>0</v>
      </c>
      <c r="BF112" s="143">
        <f t="shared" si="25"/>
        <v>0</v>
      </c>
      <c r="BG112" s="143">
        <f t="shared" si="26"/>
        <v>0</v>
      </c>
      <c r="BH112" s="143">
        <f t="shared" si="27"/>
        <v>0</v>
      </c>
      <c r="BI112" s="143">
        <f t="shared" si="28"/>
        <v>0</v>
      </c>
      <c r="BJ112" s="17" t="s">
        <v>79</v>
      </c>
      <c r="BK112" s="143">
        <f t="shared" si="29"/>
        <v>0</v>
      </c>
      <c r="BL112" s="17" t="s">
        <v>170</v>
      </c>
      <c r="BM112" s="142" t="s">
        <v>420</v>
      </c>
    </row>
    <row r="113" spans="2:65" s="1" customFormat="1" ht="16.5" customHeight="1">
      <c r="B113" s="32"/>
      <c r="C113" s="131" t="s">
        <v>285</v>
      </c>
      <c r="D113" s="131" t="s">
        <v>165</v>
      </c>
      <c r="E113" s="132" t="s">
        <v>2929</v>
      </c>
      <c r="F113" s="133" t="s">
        <v>3284</v>
      </c>
      <c r="G113" s="134" t="s">
        <v>254</v>
      </c>
      <c r="H113" s="135">
        <v>110</v>
      </c>
      <c r="I113" s="136"/>
      <c r="J113" s="137">
        <f t="shared" si="20"/>
        <v>0</v>
      </c>
      <c r="K113" s="133" t="s">
        <v>192</v>
      </c>
      <c r="L113" s="32"/>
      <c r="M113" s="138" t="s">
        <v>19</v>
      </c>
      <c r="N113" s="139" t="s">
        <v>43</v>
      </c>
      <c r="P113" s="140">
        <f t="shared" si="21"/>
        <v>0</v>
      </c>
      <c r="Q113" s="140">
        <v>0</v>
      </c>
      <c r="R113" s="140">
        <f t="shared" si="22"/>
        <v>0</v>
      </c>
      <c r="S113" s="140">
        <v>0</v>
      </c>
      <c r="T113" s="141">
        <f t="shared" si="23"/>
        <v>0</v>
      </c>
      <c r="AR113" s="142" t="s">
        <v>170</v>
      </c>
      <c r="AT113" s="142" t="s">
        <v>165</v>
      </c>
      <c r="AU113" s="142" t="s">
        <v>79</v>
      </c>
      <c r="AY113" s="17" t="s">
        <v>163</v>
      </c>
      <c r="BE113" s="143">
        <f t="shared" si="24"/>
        <v>0</v>
      </c>
      <c r="BF113" s="143">
        <f t="shared" si="25"/>
        <v>0</v>
      </c>
      <c r="BG113" s="143">
        <f t="shared" si="26"/>
        <v>0</v>
      </c>
      <c r="BH113" s="143">
        <f t="shared" si="27"/>
        <v>0</v>
      </c>
      <c r="BI113" s="143">
        <f t="shared" si="28"/>
        <v>0</v>
      </c>
      <c r="BJ113" s="17" t="s">
        <v>79</v>
      </c>
      <c r="BK113" s="143">
        <f t="shared" si="29"/>
        <v>0</v>
      </c>
      <c r="BL113" s="17" t="s">
        <v>170</v>
      </c>
      <c r="BM113" s="142" t="s">
        <v>435</v>
      </c>
    </row>
    <row r="114" spans="2:65" s="1" customFormat="1" ht="16.5" customHeight="1">
      <c r="B114" s="32"/>
      <c r="C114" s="131" t="s">
        <v>292</v>
      </c>
      <c r="D114" s="131" t="s">
        <v>165</v>
      </c>
      <c r="E114" s="132" t="s">
        <v>2931</v>
      </c>
      <c r="F114" s="133" t="s">
        <v>3285</v>
      </c>
      <c r="G114" s="134" t="s">
        <v>254</v>
      </c>
      <c r="H114" s="135">
        <v>200</v>
      </c>
      <c r="I114" s="136"/>
      <c r="J114" s="137">
        <f t="shared" si="20"/>
        <v>0</v>
      </c>
      <c r="K114" s="133" t="s">
        <v>192</v>
      </c>
      <c r="L114" s="32"/>
      <c r="M114" s="138" t="s">
        <v>19</v>
      </c>
      <c r="N114" s="139" t="s">
        <v>43</v>
      </c>
      <c r="P114" s="140">
        <f t="shared" si="21"/>
        <v>0</v>
      </c>
      <c r="Q114" s="140">
        <v>0</v>
      </c>
      <c r="R114" s="140">
        <f t="shared" si="22"/>
        <v>0</v>
      </c>
      <c r="S114" s="140">
        <v>0</v>
      </c>
      <c r="T114" s="141">
        <f t="shared" si="23"/>
        <v>0</v>
      </c>
      <c r="AR114" s="142" t="s">
        <v>170</v>
      </c>
      <c r="AT114" s="142" t="s">
        <v>165</v>
      </c>
      <c r="AU114" s="142" t="s">
        <v>79</v>
      </c>
      <c r="AY114" s="17" t="s">
        <v>163</v>
      </c>
      <c r="BE114" s="143">
        <f t="shared" si="24"/>
        <v>0</v>
      </c>
      <c r="BF114" s="143">
        <f t="shared" si="25"/>
        <v>0</v>
      </c>
      <c r="BG114" s="143">
        <f t="shared" si="26"/>
        <v>0</v>
      </c>
      <c r="BH114" s="143">
        <f t="shared" si="27"/>
        <v>0</v>
      </c>
      <c r="BI114" s="143">
        <f t="shared" si="28"/>
        <v>0</v>
      </c>
      <c r="BJ114" s="17" t="s">
        <v>79</v>
      </c>
      <c r="BK114" s="143">
        <f t="shared" si="29"/>
        <v>0</v>
      </c>
      <c r="BL114" s="17" t="s">
        <v>170</v>
      </c>
      <c r="BM114" s="142" t="s">
        <v>447</v>
      </c>
    </row>
    <row r="115" spans="2:65" s="1" customFormat="1" ht="16.5" customHeight="1">
      <c r="B115" s="32"/>
      <c r="C115" s="131" t="s">
        <v>7</v>
      </c>
      <c r="D115" s="131" t="s">
        <v>165</v>
      </c>
      <c r="E115" s="132" t="s">
        <v>2933</v>
      </c>
      <c r="F115" s="133" t="s">
        <v>3286</v>
      </c>
      <c r="G115" s="134" t="s">
        <v>254</v>
      </c>
      <c r="H115" s="135">
        <v>40</v>
      </c>
      <c r="I115" s="136"/>
      <c r="J115" s="137">
        <f t="shared" si="20"/>
        <v>0</v>
      </c>
      <c r="K115" s="133" t="s">
        <v>192</v>
      </c>
      <c r="L115" s="32"/>
      <c r="M115" s="138" t="s">
        <v>19</v>
      </c>
      <c r="N115" s="139" t="s">
        <v>43</v>
      </c>
      <c r="P115" s="140">
        <f t="shared" si="21"/>
        <v>0</v>
      </c>
      <c r="Q115" s="140">
        <v>0</v>
      </c>
      <c r="R115" s="140">
        <f t="shared" si="22"/>
        <v>0</v>
      </c>
      <c r="S115" s="140">
        <v>0</v>
      </c>
      <c r="T115" s="141">
        <f t="shared" si="23"/>
        <v>0</v>
      </c>
      <c r="AR115" s="142" t="s">
        <v>170</v>
      </c>
      <c r="AT115" s="142" t="s">
        <v>165</v>
      </c>
      <c r="AU115" s="142" t="s">
        <v>79</v>
      </c>
      <c r="AY115" s="17" t="s">
        <v>163</v>
      </c>
      <c r="BE115" s="143">
        <f t="shared" si="24"/>
        <v>0</v>
      </c>
      <c r="BF115" s="143">
        <f t="shared" si="25"/>
        <v>0</v>
      </c>
      <c r="BG115" s="143">
        <f t="shared" si="26"/>
        <v>0</v>
      </c>
      <c r="BH115" s="143">
        <f t="shared" si="27"/>
        <v>0</v>
      </c>
      <c r="BI115" s="143">
        <f t="shared" si="28"/>
        <v>0</v>
      </c>
      <c r="BJ115" s="17" t="s">
        <v>79</v>
      </c>
      <c r="BK115" s="143">
        <f t="shared" si="29"/>
        <v>0</v>
      </c>
      <c r="BL115" s="17" t="s">
        <v>170</v>
      </c>
      <c r="BM115" s="142" t="s">
        <v>462</v>
      </c>
    </row>
    <row r="116" spans="2:65" s="1" customFormat="1" ht="16.5" customHeight="1">
      <c r="B116" s="32"/>
      <c r="C116" s="131" t="s">
        <v>300</v>
      </c>
      <c r="D116" s="131" t="s">
        <v>165</v>
      </c>
      <c r="E116" s="132" t="s">
        <v>2935</v>
      </c>
      <c r="F116" s="133" t="s">
        <v>3287</v>
      </c>
      <c r="G116" s="134" t="s">
        <v>254</v>
      </c>
      <c r="H116" s="135">
        <v>30</v>
      </c>
      <c r="I116" s="136"/>
      <c r="J116" s="137">
        <f t="shared" si="20"/>
        <v>0</v>
      </c>
      <c r="K116" s="133" t="s">
        <v>192</v>
      </c>
      <c r="L116" s="32"/>
      <c r="M116" s="138" t="s">
        <v>19</v>
      </c>
      <c r="N116" s="139" t="s">
        <v>43</v>
      </c>
      <c r="P116" s="140">
        <f t="shared" si="21"/>
        <v>0</v>
      </c>
      <c r="Q116" s="140">
        <v>0</v>
      </c>
      <c r="R116" s="140">
        <f t="shared" si="22"/>
        <v>0</v>
      </c>
      <c r="S116" s="140">
        <v>0</v>
      </c>
      <c r="T116" s="141">
        <f t="shared" si="23"/>
        <v>0</v>
      </c>
      <c r="AR116" s="142" t="s">
        <v>170</v>
      </c>
      <c r="AT116" s="142" t="s">
        <v>165</v>
      </c>
      <c r="AU116" s="142" t="s">
        <v>79</v>
      </c>
      <c r="AY116" s="17" t="s">
        <v>163</v>
      </c>
      <c r="BE116" s="143">
        <f t="shared" si="24"/>
        <v>0</v>
      </c>
      <c r="BF116" s="143">
        <f t="shared" si="25"/>
        <v>0</v>
      </c>
      <c r="BG116" s="143">
        <f t="shared" si="26"/>
        <v>0</v>
      </c>
      <c r="BH116" s="143">
        <f t="shared" si="27"/>
        <v>0</v>
      </c>
      <c r="BI116" s="143">
        <f t="shared" si="28"/>
        <v>0</v>
      </c>
      <c r="BJ116" s="17" t="s">
        <v>79</v>
      </c>
      <c r="BK116" s="143">
        <f t="shared" si="29"/>
        <v>0</v>
      </c>
      <c r="BL116" s="17" t="s">
        <v>170</v>
      </c>
      <c r="BM116" s="142" t="s">
        <v>474</v>
      </c>
    </row>
    <row r="117" spans="2:65" s="1" customFormat="1" ht="16.5" customHeight="1">
      <c r="B117" s="32"/>
      <c r="C117" s="131" t="s">
        <v>306</v>
      </c>
      <c r="D117" s="131" t="s">
        <v>165</v>
      </c>
      <c r="E117" s="132" t="s">
        <v>2937</v>
      </c>
      <c r="F117" s="133" t="s">
        <v>3288</v>
      </c>
      <c r="G117" s="134" t="s">
        <v>2382</v>
      </c>
      <c r="H117" s="135">
        <v>1</v>
      </c>
      <c r="I117" s="136"/>
      <c r="J117" s="137">
        <f t="shared" si="20"/>
        <v>0</v>
      </c>
      <c r="K117" s="133" t="s">
        <v>192</v>
      </c>
      <c r="L117" s="32"/>
      <c r="M117" s="138" t="s">
        <v>19</v>
      </c>
      <c r="N117" s="139" t="s">
        <v>43</v>
      </c>
      <c r="P117" s="140">
        <f t="shared" si="21"/>
        <v>0</v>
      </c>
      <c r="Q117" s="140">
        <v>0</v>
      </c>
      <c r="R117" s="140">
        <f t="shared" si="22"/>
        <v>0</v>
      </c>
      <c r="S117" s="140">
        <v>0</v>
      </c>
      <c r="T117" s="141">
        <f t="shared" si="23"/>
        <v>0</v>
      </c>
      <c r="AR117" s="142" t="s">
        <v>170</v>
      </c>
      <c r="AT117" s="142" t="s">
        <v>165</v>
      </c>
      <c r="AU117" s="142" t="s">
        <v>79</v>
      </c>
      <c r="AY117" s="17" t="s">
        <v>163</v>
      </c>
      <c r="BE117" s="143">
        <f t="shared" si="24"/>
        <v>0</v>
      </c>
      <c r="BF117" s="143">
        <f t="shared" si="25"/>
        <v>0</v>
      </c>
      <c r="BG117" s="143">
        <f t="shared" si="26"/>
        <v>0</v>
      </c>
      <c r="BH117" s="143">
        <f t="shared" si="27"/>
        <v>0</v>
      </c>
      <c r="BI117" s="143">
        <f t="shared" si="28"/>
        <v>0</v>
      </c>
      <c r="BJ117" s="17" t="s">
        <v>79</v>
      </c>
      <c r="BK117" s="143">
        <f t="shared" si="29"/>
        <v>0</v>
      </c>
      <c r="BL117" s="17" t="s">
        <v>170</v>
      </c>
      <c r="BM117" s="142" t="s">
        <v>486</v>
      </c>
    </row>
    <row r="118" spans="2:65" s="1" customFormat="1" ht="16.5" customHeight="1">
      <c r="B118" s="32"/>
      <c r="C118" s="131" t="s">
        <v>312</v>
      </c>
      <c r="D118" s="131" t="s">
        <v>165</v>
      </c>
      <c r="E118" s="132" t="s">
        <v>2939</v>
      </c>
      <c r="F118" s="133" t="s">
        <v>3289</v>
      </c>
      <c r="G118" s="134" t="s">
        <v>2382</v>
      </c>
      <c r="H118" s="135">
        <v>7</v>
      </c>
      <c r="I118" s="136"/>
      <c r="J118" s="137">
        <f t="shared" si="20"/>
        <v>0</v>
      </c>
      <c r="K118" s="133" t="s">
        <v>192</v>
      </c>
      <c r="L118" s="32"/>
      <c r="M118" s="138" t="s">
        <v>19</v>
      </c>
      <c r="N118" s="139" t="s">
        <v>43</v>
      </c>
      <c r="P118" s="140">
        <f t="shared" si="21"/>
        <v>0</v>
      </c>
      <c r="Q118" s="140">
        <v>0</v>
      </c>
      <c r="R118" s="140">
        <f t="shared" si="22"/>
        <v>0</v>
      </c>
      <c r="S118" s="140">
        <v>0</v>
      </c>
      <c r="T118" s="141">
        <f t="shared" si="23"/>
        <v>0</v>
      </c>
      <c r="AR118" s="142" t="s">
        <v>170</v>
      </c>
      <c r="AT118" s="142" t="s">
        <v>165</v>
      </c>
      <c r="AU118" s="142" t="s">
        <v>79</v>
      </c>
      <c r="AY118" s="17" t="s">
        <v>163</v>
      </c>
      <c r="BE118" s="143">
        <f t="shared" si="24"/>
        <v>0</v>
      </c>
      <c r="BF118" s="143">
        <f t="shared" si="25"/>
        <v>0</v>
      </c>
      <c r="BG118" s="143">
        <f t="shared" si="26"/>
        <v>0</v>
      </c>
      <c r="BH118" s="143">
        <f t="shared" si="27"/>
        <v>0</v>
      </c>
      <c r="BI118" s="143">
        <f t="shared" si="28"/>
        <v>0</v>
      </c>
      <c r="BJ118" s="17" t="s">
        <v>79</v>
      </c>
      <c r="BK118" s="143">
        <f t="shared" si="29"/>
        <v>0</v>
      </c>
      <c r="BL118" s="17" t="s">
        <v>170</v>
      </c>
      <c r="BM118" s="142" t="s">
        <v>502</v>
      </c>
    </row>
    <row r="119" spans="2:65" s="1" customFormat="1" ht="16.5" customHeight="1">
      <c r="B119" s="32"/>
      <c r="C119" s="131" t="s">
        <v>318</v>
      </c>
      <c r="D119" s="131" t="s">
        <v>165</v>
      </c>
      <c r="E119" s="132" t="s">
        <v>2942</v>
      </c>
      <c r="F119" s="133" t="s">
        <v>3290</v>
      </c>
      <c r="G119" s="134" t="s">
        <v>2382</v>
      </c>
      <c r="H119" s="135">
        <v>4</v>
      </c>
      <c r="I119" s="136"/>
      <c r="J119" s="137">
        <f t="shared" si="20"/>
        <v>0</v>
      </c>
      <c r="K119" s="133" t="s">
        <v>192</v>
      </c>
      <c r="L119" s="32"/>
      <c r="M119" s="138" t="s">
        <v>19</v>
      </c>
      <c r="N119" s="139" t="s">
        <v>43</v>
      </c>
      <c r="P119" s="140">
        <f t="shared" si="21"/>
        <v>0</v>
      </c>
      <c r="Q119" s="140">
        <v>0</v>
      </c>
      <c r="R119" s="140">
        <f t="shared" si="22"/>
        <v>0</v>
      </c>
      <c r="S119" s="140">
        <v>0</v>
      </c>
      <c r="T119" s="141">
        <f t="shared" si="23"/>
        <v>0</v>
      </c>
      <c r="AR119" s="142" t="s">
        <v>170</v>
      </c>
      <c r="AT119" s="142" t="s">
        <v>165</v>
      </c>
      <c r="AU119" s="142" t="s">
        <v>79</v>
      </c>
      <c r="AY119" s="17" t="s">
        <v>163</v>
      </c>
      <c r="BE119" s="143">
        <f t="shared" si="24"/>
        <v>0</v>
      </c>
      <c r="BF119" s="143">
        <f t="shared" si="25"/>
        <v>0</v>
      </c>
      <c r="BG119" s="143">
        <f t="shared" si="26"/>
        <v>0</v>
      </c>
      <c r="BH119" s="143">
        <f t="shared" si="27"/>
        <v>0</v>
      </c>
      <c r="BI119" s="143">
        <f t="shared" si="28"/>
        <v>0</v>
      </c>
      <c r="BJ119" s="17" t="s">
        <v>79</v>
      </c>
      <c r="BK119" s="143">
        <f t="shared" si="29"/>
        <v>0</v>
      </c>
      <c r="BL119" s="17" t="s">
        <v>170</v>
      </c>
      <c r="BM119" s="142" t="s">
        <v>516</v>
      </c>
    </row>
    <row r="120" spans="2:65" s="1" customFormat="1" ht="16.5" customHeight="1">
      <c r="B120" s="32"/>
      <c r="C120" s="131" t="s">
        <v>324</v>
      </c>
      <c r="D120" s="131" t="s">
        <v>165</v>
      </c>
      <c r="E120" s="132" t="s">
        <v>2944</v>
      </c>
      <c r="F120" s="133" t="s">
        <v>3291</v>
      </c>
      <c r="G120" s="134" t="s">
        <v>2382</v>
      </c>
      <c r="H120" s="135">
        <v>45</v>
      </c>
      <c r="I120" s="136"/>
      <c r="J120" s="137">
        <f t="shared" si="20"/>
        <v>0</v>
      </c>
      <c r="K120" s="133" t="s">
        <v>192</v>
      </c>
      <c r="L120" s="32"/>
      <c r="M120" s="138" t="s">
        <v>19</v>
      </c>
      <c r="N120" s="139" t="s">
        <v>43</v>
      </c>
      <c r="P120" s="140">
        <f t="shared" si="21"/>
        <v>0</v>
      </c>
      <c r="Q120" s="140">
        <v>0</v>
      </c>
      <c r="R120" s="140">
        <f t="shared" si="22"/>
        <v>0</v>
      </c>
      <c r="S120" s="140">
        <v>0</v>
      </c>
      <c r="T120" s="141">
        <f t="shared" si="23"/>
        <v>0</v>
      </c>
      <c r="AR120" s="142" t="s">
        <v>170</v>
      </c>
      <c r="AT120" s="142" t="s">
        <v>165</v>
      </c>
      <c r="AU120" s="142" t="s">
        <v>79</v>
      </c>
      <c r="AY120" s="17" t="s">
        <v>163</v>
      </c>
      <c r="BE120" s="143">
        <f t="shared" si="24"/>
        <v>0</v>
      </c>
      <c r="BF120" s="143">
        <f t="shared" si="25"/>
        <v>0</v>
      </c>
      <c r="BG120" s="143">
        <f t="shared" si="26"/>
        <v>0</v>
      </c>
      <c r="BH120" s="143">
        <f t="shared" si="27"/>
        <v>0</v>
      </c>
      <c r="BI120" s="143">
        <f t="shared" si="28"/>
        <v>0</v>
      </c>
      <c r="BJ120" s="17" t="s">
        <v>79</v>
      </c>
      <c r="BK120" s="143">
        <f t="shared" si="29"/>
        <v>0</v>
      </c>
      <c r="BL120" s="17" t="s">
        <v>170</v>
      </c>
      <c r="BM120" s="142" t="s">
        <v>523</v>
      </c>
    </row>
    <row r="121" spans="2:65" s="1" customFormat="1" ht="16.5" customHeight="1">
      <c r="B121" s="32"/>
      <c r="C121" s="131" t="s">
        <v>329</v>
      </c>
      <c r="D121" s="131" t="s">
        <v>165</v>
      </c>
      <c r="E121" s="132" t="s">
        <v>2947</v>
      </c>
      <c r="F121" s="133" t="s">
        <v>3292</v>
      </c>
      <c r="G121" s="134" t="s">
        <v>2382</v>
      </c>
      <c r="H121" s="135">
        <v>27</v>
      </c>
      <c r="I121" s="136"/>
      <c r="J121" s="137">
        <f t="shared" si="20"/>
        <v>0</v>
      </c>
      <c r="K121" s="133" t="s">
        <v>192</v>
      </c>
      <c r="L121" s="32"/>
      <c r="M121" s="138" t="s">
        <v>19</v>
      </c>
      <c r="N121" s="139" t="s">
        <v>43</v>
      </c>
      <c r="P121" s="140">
        <f t="shared" si="21"/>
        <v>0</v>
      </c>
      <c r="Q121" s="140">
        <v>0</v>
      </c>
      <c r="R121" s="140">
        <f t="shared" si="22"/>
        <v>0</v>
      </c>
      <c r="S121" s="140">
        <v>0</v>
      </c>
      <c r="T121" s="141">
        <f t="shared" si="23"/>
        <v>0</v>
      </c>
      <c r="AR121" s="142" t="s">
        <v>170</v>
      </c>
      <c r="AT121" s="142" t="s">
        <v>165</v>
      </c>
      <c r="AU121" s="142" t="s">
        <v>79</v>
      </c>
      <c r="AY121" s="17" t="s">
        <v>163</v>
      </c>
      <c r="BE121" s="143">
        <f t="shared" si="24"/>
        <v>0</v>
      </c>
      <c r="BF121" s="143">
        <f t="shared" si="25"/>
        <v>0</v>
      </c>
      <c r="BG121" s="143">
        <f t="shared" si="26"/>
        <v>0</v>
      </c>
      <c r="BH121" s="143">
        <f t="shared" si="27"/>
        <v>0</v>
      </c>
      <c r="BI121" s="143">
        <f t="shared" si="28"/>
        <v>0</v>
      </c>
      <c r="BJ121" s="17" t="s">
        <v>79</v>
      </c>
      <c r="BK121" s="143">
        <f t="shared" si="29"/>
        <v>0</v>
      </c>
      <c r="BL121" s="17" t="s">
        <v>170</v>
      </c>
      <c r="BM121" s="142" t="s">
        <v>531</v>
      </c>
    </row>
    <row r="122" spans="2:65" s="1" customFormat="1" ht="16.5" customHeight="1">
      <c r="B122" s="32"/>
      <c r="C122" s="131" t="s">
        <v>335</v>
      </c>
      <c r="D122" s="131" t="s">
        <v>165</v>
      </c>
      <c r="E122" s="132" t="s">
        <v>2949</v>
      </c>
      <c r="F122" s="133" t="s">
        <v>3293</v>
      </c>
      <c r="G122" s="134" t="s">
        <v>2382</v>
      </c>
      <c r="H122" s="135">
        <v>2</v>
      </c>
      <c r="I122" s="136"/>
      <c r="J122" s="137">
        <f t="shared" si="20"/>
        <v>0</v>
      </c>
      <c r="K122" s="133" t="s">
        <v>192</v>
      </c>
      <c r="L122" s="32"/>
      <c r="M122" s="138" t="s">
        <v>19</v>
      </c>
      <c r="N122" s="139" t="s">
        <v>43</v>
      </c>
      <c r="P122" s="140">
        <f t="shared" si="21"/>
        <v>0</v>
      </c>
      <c r="Q122" s="140">
        <v>0</v>
      </c>
      <c r="R122" s="140">
        <f t="shared" si="22"/>
        <v>0</v>
      </c>
      <c r="S122" s="140">
        <v>0</v>
      </c>
      <c r="T122" s="141">
        <f t="shared" si="23"/>
        <v>0</v>
      </c>
      <c r="AR122" s="142" t="s">
        <v>170</v>
      </c>
      <c r="AT122" s="142" t="s">
        <v>165</v>
      </c>
      <c r="AU122" s="142" t="s">
        <v>79</v>
      </c>
      <c r="AY122" s="17" t="s">
        <v>163</v>
      </c>
      <c r="BE122" s="143">
        <f t="shared" si="24"/>
        <v>0</v>
      </c>
      <c r="BF122" s="143">
        <f t="shared" si="25"/>
        <v>0</v>
      </c>
      <c r="BG122" s="143">
        <f t="shared" si="26"/>
        <v>0</v>
      </c>
      <c r="BH122" s="143">
        <f t="shared" si="27"/>
        <v>0</v>
      </c>
      <c r="BI122" s="143">
        <f t="shared" si="28"/>
        <v>0</v>
      </c>
      <c r="BJ122" s="17" t="s">
        <v>79</v>
      </c>
      <c r="BK122" s="143">
        <f t="shared" si="29"/>
        <v>0</v>
      </c>
      <c r="BL122" s="17" t="s">
        <v>170</v>
      </c>
      <c r="BM122" s="142" t="s">
        <v>539</v>
      </c>
    </row>
    <row r="123" spans="2:65" s="1" customFormat="1" ht="16.5" customHeight="1">
      <c r="B123" s="32"/>
      <c r="C123" s="131" t="s">
        <v>342</v>
      </c>
      <c r="D123" s="131" t="s">
        <v>165</v>
      </c>
      <c r="E123" s="132" t="s">
        <v>2951</v>
      </c>
      <c r="F123" s="133" t="s">
        <v>3294</v>
      </c>
      <c r="G123" s="134" t="s">
        <v>2382</v>
      </c>
      <c r="H123" s="135">
        <v>9</v>
      </c>
      <c r="I123" s="136"/>
      <c r="J123" s="137">
        <f t="shared" si="20"/>
        <v>0</v>
      </c>
      <c r="K123" s="133" t="s">
        <v>192</v>
      </c>
      <c r="L123" s="32"/>
      <c r="M123" s="138" t="s">
        <v>19</v>
      </c>
      <c r="N123" s="139" t="s">
        <v>43</v>
      </c>
      <c r="P123" s="140">
        <f t="shared" si="21"/>
        <v>0</v>
      </c>
      <c r="Q123" s="140">
        <v>0</v>
      </c>
      <c r="R123" s="140">
        <f t="shared" si="22"/>
        <v>0</v>
      </c>
      <c r="S123" s="140">
        <v>0</v>
      </c>
      <c r="T123" s="141">
        <f t="shared" si="23"/>
        <v>0</v>
      </c>
      <c r="AR123" s="142" t="s">
        <v>170</v>
      </c>
      <c r="AT123" s="142" t="s">
        <v>165</v>
      </c>
      <c r="AU123" s="142" t="s">
        <v>79</v>
      </c>
      <c r="AY123" s="17" t="s">
        <v>163</v>
      </c>
      <c r="BE123" s="143">
        <f t="shared" si="24"/>
        <v>0</v>
      </c>
      <c r="BF123" s="143">
        <f t="shared" si="25"/>
        <v>0</v>
      </c>
      <c r="BG123" s="143">
        <f t="shared" si="26"/>
        <v>0</v>
      </c>
      <c r="BH123" s="143">
        <f t="shared" si="27"/>
        <v>0</v>
      </c>
      <c r="BI123" s="143">
        <f t="shared" si="28"/>
        <v>0</v>
      </c>
      <c r="BJ123" s="17" t="s">
        <v>79</v>
      </c>
      <c r="BK123" s="143">
        <f t="shared" si="29"/>
        <v>0</v>
      </c>
      <c r="BL123" s="17" t="s">
        <v>170</v>
      </c>
      <c r="BM123" s="142" t="s">
        <v>551</v>
      </c>
    </row>
    <row r="124" spans="2:65" s="1" customFormat="1" ht="16.5" customHeight="1">
      <c r="B124" s="32"/>
      <c r="C124" s="131" t="s">
        <v>349</v>
      </c>
      <c r="D124" s="131" t="s">
        <v>165</v>
      </c>
      <c r="E124" s="132" t="s">
        <v>2953</v>
      </c>
      <c r="F124" s="133" t="s">
        <v>3295</v>
      </c>
      <c r="G124" s="134" t="s">
        <v>2382</v>
      </c>
      <c r="H124" s="135">
        <v>12</v>
      </c>
      <c r="I124" s="136"/>
      <c r="J124" s="137">
        <f t="shared" si="20"/>
        <v>0</v>
      </c>
      <c r="K124" s="133" t="s">
        <v>192</v>
      </c>
      <c r="L124" s="32"/>
      <c r="M124" s="138" t="s">
        <v>19</v>
      </c>
      <c r="N124" s="139" t="s">
        <v>43</v>
      </c>
      <c r="P124" s="140">
        <f t="shared" si="21"/>
        <v>0</v>
      </c>
      <c r="Q124" s="140">
        <v>0</v>
      </c>
      <c r="R124" s="140">
        <f t="shared" si="22"/>
        <v>0</v>
      </c>
      <c r="S124" s="140">
        <v>0</v>
      </c>
      <c r="T124" s="141">
        <f t="shared" si="23"/>
        <v>0</v>
      </c>
      <c r="AR124" s="142" t="s">
        <v>170</v>
      </c>
      <c r="AT124" s="142" t="s">
        <v>165</v>
      </c>
      <c r="AU124" s="142" t="s">
        <v>79</v>
      </c>
      <c r="AY124" s="17" t="s">
        <v>163</v>
      </c>
      <c r="BE124" s="143">
        <f t="shared" si="24"/>
        <v>0</v>
      </c>
      <c r="BF124" s="143">
        <f t="shared" si="25"/>
        <v>0</v>
      </c>
      <c r="BG124" s="143">
        <f t="shared" si="26"/>
        <v>0</v>
      </c>
      <c r="BH124" s="143">
        <f t="shared" si="27"/>
        <v>0</v>
      </c>
      <c r="BI124" s="143">
        <f t="shared" si="28"/>
        <v>0</v>
      </c>
      <c r="BJ124" s="17" t="s">
        <v>79</v>
      </c>
      <c r="BK124" s="143">
        <f t="shared" si="29"/>
        <v>0</v>
      </c>
      <c r="BL124" s="17" t="s">
        <v>170</v>
      </c>
      <c r="BM124" s="142" t="s">
        <v>563</v>
      </c>
    </row>
    <row r="125" spans="2:65" s="1" customFormat="1" ht="24.2" customHeight="1">
      <c r="B125" s="32"/>
      <c r="C125" s="131" t="s">
        <v>356</v>
      </c>
      <c r="D125" s="131" t="s">
        <v>165</v>
      </c>
      <c r="E125" s="132" t="s">
        <v>2955</v>
      </c>
      <c r="F125" s="133" t="s">
        <v>3296</v>
      </c>
      <c r="G125" s="134" t="s">
        <v>2382</v>
      </c>
      <c r="H125" s="135">
        <v>7</v>
      </c>
      <c r="I125" s="136"/>
      <c r="J125" s="137">
        <f t="shared" si="20"/>
        <v>0</v>
      </c>
      <c r="K125" s="133" t="s">
        <v>192</v>
      </c>
      <c r="L125" s="32"/>
      <c r="M125" s="138" t="s">
        <v>19</v>
      </c>
      <c r="N125" s="139" t="s">
        <v>43</v>
      </c>
      <c r="P125" s="140">
        <f t="shared" si="21"/>
        <v>0</v>
      </c>
      <c r="Q125" s="140">
        <v>0</v>
      </c>
      <c r="R125" s="140">
        <f t="shared" si="22"/>
        <v>0</v>
      </c>
      <c r="S125" s="140">
        <v>0</v>
      </c>
      <c r="T125" s="141">
        <f t="shared" si="23"/>
        <v>0</v>
      </c>
      <c r="AR125" s="142" t="s">
        <v>170</v>
      </c>
      <c r="AT125" s="142" t="s">
        <v>165</v>
      </c>
      <c r="AU125" s="142" t="s">
        <v>79</v>
      </c>
      <c r="AY125" s="17" t="s">
        <v>163</v>
      </c>
      <c r="BE125" s="143">
        <f t="shared" si="24"/>
        <v>0</v>
      </c>
      <c r="BF125" s="143">
        <f t="shared" si="25"/>
        <v>0</v>
      </c>
      <c r="BG125" s="143">
        <f t="shared" si="26"/>
        <v>0</v>
      </c>
      <c r="BH125" s="143">
        <f t="shared" si="27"/>
        <v>0</v>
      </c>
      <c r="BI125" s="143">
        <f t="shared" si="28"/>
        <v>0</v>
      </c>
      <c r="BJ125" s="17" t="s">
        <v>79</v>
      </c>
      <c r="BK125" s="143">
        <f t="shared" si="29"/>
        <v>0</v>
      </c>
      <c r="BL125" s="17" t="s">
        <v>170</v>
      </c>
      <c r="BM125" s="142" t="s">
        <v>576</v>
      </c>
    </row>
    <row r="126" spans="2:65" s="1" customFormat="1" ht="24.2" customHeight="1">
      <c r="B126" s="32"/>
      <c r="C126" s="131" t="s">
        <v>363</v>
      </c>
      <c r="D126" s="131" t="s">
        <v>165</v>
      </c>
      <c r="E126" s="132" t="s">
        <v>2957</v>
      </c>
      <c r="F126" s="133" t="s">
        <v>3297</v>
      </c>
      <c r="G126" s="134" t="s">
        <v>2382</v>
      </c>
      <c r="H126" s="135">
        <v>15</v>
      </c>
      <c r="I126" s="136"/>
      <c r="J126" s="137">
        <f t="shared" si="20"/>
        <v>0</v>
      </c>
      <c r="K126" s="133" t="s">
        <v>192</v>
      </c>
      <c r="L126" s="32"/>
      <c r="M126" s="138" t="s">
        <v>19</v>
      </c>
      <c r="N126" s="139" t="s">
        <v>43</v>
      </c>
      <c r="P126" s="140">
        <f t="shared" si="21"/>
        <v>0</v>
      </c>
      <c r="Q126" s="140">
        <v>0</v>
      </c>
      <c r="R126" s="140">
        <f t="shared" si="22"/>
        <v>0</v>
      </c>
      <c r="S126" s="140">
        <v>0</v>
      </c>
      <c r="T126" s="141">
        <f t="shared" si="23"/>
        <v>0</v>
      </c>
      <c r="AR126" s="142" t="s">
        <v>170</v>
      </c>
      <c r="AT126" s="142" t="s">
        <v>165</v>
      </c>
      <c r="AU126" s="142" t="s">
        <v>79</v>
      </c>
      <c r="AY126" s="17" t="s">
        <v>163</v>
      </c>
      <c r="BE126" s="143">
        <f t="shared" si="24"/>
        <v>0</v>
      </c>
      <c r="BF126" s="143">
        <f t="shared" si="25"/>
        <v>0</v>
      </c>
      <c r="BG126" s="143">
        <f t="shared" si="26"/>
        <v>0</v>
      </c>
      <c r="BH126" s="143">
        <f t="shared" si="27"/>
        <v>0</v>
      </c>
      <c r="BI126" s="143">
        <f t="shared" si="28"/>
        <v>0</v>
      </c>
      <c r="BJ126" s="17" t="s">
        <v>79</v>
      </c>
      <c r="BK126" s="143">
        <f t="shared" si="29"/>
        <v>0</v>
      </c>
      <c r="BL126" s="17" t="s">
        <v>170</v>
      </c>
      <c r="BM126" s="142" t="s">
        <v>594</v>
      </c>
    </row>
    <row r="127" spans="2:65" s="1" customFormat="1" ht="24.2" customHeight="1">
      <c r="B127" s="32"/>
      <c r="C127" s="131" t="s">
        <v>369</v>
      </c>
      <c r="D127" s="131" t="s">
        <v>165</v>
      </c>
      <c r="E127" s="132" t="s">
        <v>2959</v>
      </c>
      <c r="F127" s="133" t="s">
        <v>3298</v>
      </c>
      <c r="G127" s="134" t="s">
        <v>2382</v>
      </c>
      <c r="H127" s="135">
        <v>1</v>
      </c>
      <c r="I127" s="136"/>
      <c r="J127" s="137">
        <f t="shared" si="20"/>
        <v>0</v>
      </c>
      <c r="K127" s="133" t="s">
        <v>192</v>
      </c>
      <c r="L127" s="32"/>
      <c r="M127" s="138" t="s">
        <v>19</v>
      </c>
      <c r="N127" s="139" t="s">
        <v>43</v>
      </c>
      <c r="P127" s="140">
        <f t="shared" si="21"/>
        <v>0</v>
      </c>
      <c r="Q127" s="140">
        <v>0</v>
      </c>
      <c r="R127" s="140">
        <f t="shared" si="22"/>
        <v>0</v>
      </c>
      <c r="S127" s="140">
        <v>0</v>
      </c>
      <c r="T127" s="141">
        <f t="shared" si="23"/>
        <v>0</v>
      </c>
      <c r="AR127" s="142" t="s">
        <v>170</v>
      </c>
      <c r="AT127" s="142" t="s">
        <v>165</v>
      </c>
      <c r="AU127" s="142" t="s">
        <v>79</v>
      </c>
      <c r="AY127" s="17" t="s">
        <v>163</v>
      </c>
      <c r="BE127" s="143">
        <f t="shared" si="24"/>
        <v>0</v>
      </c>
      <c r="BF127" s="143">
        <f t="shared" si="25"/>
        <v>0</v>
      </c>
      <c r="BG127" s="143">
        <f t="shared" si="26"/>
        <v>0</v>
      </c>
      <c r="BH127" s="143">
        <f t="shared" si="27"/>
        <v>0</v>
      </c>
      <c r="BI127" s="143">
        <f t="shared" si="28"/>
        <v>0</v>
      </c>
      <c r="BJ127" s="17" t="s">
        <v>79</v>
      </c>
      <c r="BK127" s="143">
        <f t="shared" si="29"/>
        <v>0</v>
      </c>
      <c r="BL127" s="17" t="s">
        <v>170</v>
      </c>
      <c r="BM127" s="142" t="s">
        <v>608</v>
      </c>
    </row>
    <row r="128" spans="2:65" s="1" customFormat="1" ht="24.2" customHeight="1">
      <c r="B128" s="32"/>
      <c r="C128" s="131" t="s">
        <v>375</v>
      </c>
      <c r="D128" s="131" t="s">
        <v>165</v>
      </c>
      <c r="E128" s="132" t="s">
        <v>2961</v>
      </c>
      <c r="F128" s="133" t="s">
        <v>3299</v>
      </c>
      <c r="G128" s="134" t="s">
        <v>2382</v>
      </c>
      <c r="H128" s="135">
        <v>9</v>
      </c>
      <c r="I128" s="136"/>
      <c r="J128" s="137">
        <f t="shared" si="20"/>
        <v>0</v>
      </c>
      <c r="K128" s="133" t="s">
        <v>192</v>
      </c>
      <c r="L128" s="32"/>
      <c r="M128" s="138" t="s">
        <v>19</v>
      </c>
      <c r="N128" s="139" t="s">
        <v>43</v>
      </c>
      <c r="P128" s="140">
        <f t="shared" si="21"/>
        <v>0</v>
      </c>
      <c r="Q128" s="140">
        <v>0</v>
      </c>
      <c r="R128" s="140">
        <f t="shared" si="22"/>
        <v>0</v>
      </c>
      <c r="S128" s="140">
        <v>0</v>
      </c>
      <c r="T128" s="141">
        <f t="shared" si="23"/>
        <v>0</v>
      </c>
      <c r="AR128" s="142" t="s">
        <v>170</v>
      </c>
      <c r="AT128" s="142" t="s">
        <v>165</v>
      </c>
      <c r="AU128" s="142" t="s">
        <v>79</v>
      </c>
      <c r="AY128" s="17" t="s">
        <v>163</v>
      </c>
      <c r="BE128" s="143">
        <f t="shared" si="24"/>
        <v>0</v>
      </c>
      <c r="BF128" s="143">
        <f t="shared" si="25"/>
        <v>0</v>
      </c>
      <c r="BG128" s="143">
        <f t="shared" si="26"/>
        <v>0</v>
      </c>
      <c r="BH128" s="143">
        <f t="shared" si="27"/>
        <v>0</v>
      </c>
      <c r="BI128" s="143">
        <f t="shared" si="28"/>
        <v>0</v>
      </c>
      <c r="BJ128" s="17" t="s">
        <v>79</v>
      </c>
      <c r="BK128" s="143">
        <f t="shared" si="29"/>
        <v>0</v>
      </c>
      <c r="BL128" s="17" t="s">
        <v>170</v>
      </c>
      <c r="BM128" s="142" t="s">
        <v>629</v>
      </c>
    </row>
    <row r="129" spans="2:65" s="1" customFormat="1" ht="16.5" customHeight="1">
      <c r="B129" s="32"/>
      <c r="C129" s="131" t="s">
        <v>381</v>
      </c>
      <c r="D129" s="131" t="s">
        <v>165</v>
      </c>
      <c r="E129" s="132" t="s">
        <v>2963</v>
      </c>
      <c r="F129" s="133" t="s">
        <v>3280</v>
      </c>
      <c r="G129" s="134" t="s">
        <v>2382</v>
      </c>
      <c r="H129" s="135">
        <v>2</v>
      </c>
      <c r="I129" s="136"/>
      <c r="J129" s="137">
        <f t="shared" si="20"/>
        <v>0</v>
      </c>
      <c r="K129" s="133" t="s">
        <v>192</v>
      </c>
      <c r="L129" s="32"/>
      <c r="M129" s="138" t="s">
        <v>19</v>
      </c>
      <c r="N129" s="139" t="s">
        <v>43</v>
      </c>
      <c r="P129" s="140">
        <f t="shared" si="21"/>
        <v>0</v>
      </c>
      <c r="Q129" s="140">
        <v>0</v>
      </c>
      <c r="R129" s="140">
        <f t="shared" si="22"/>
        <v>0</v>
      </c>
      <c r="S129" s="140">
        <v>0</v>
      </c>
      <c r="T129" s="141">
        <f t="shared" si="23"/>
        <v>0</v>
      </c>
      <c r="AR129" s="142" t="s">
        <v>170</v>
      </c>
      <c r="AT129" s="142" t="s">
        <v>165</v>
      </c>
      <c r="AU129" s="142" t="s">
        <v>79</v>
      </c>
      <c r="AY129" s="17" t="s">
        <v>163</v>
      </c>
      <c r="BE129" s="143">
        <f t="shared" si="24"/>
        <v>0</v>
      </c>
      <c r="BF129" s="143">
        <f t="shared" si="25"/>
        <v>0</v>
      </c>
      <c r="BG129" s="143">
        <f t="shared" si="26"/>
        <v>0</v>
      </c>
      <c r="BH129" s="143">
        <f t="shared" si="27"/>
        <v>0</v>
      </c>
      <c r="BI129" s="143">
        <f t="shared" si="28"/>
        <v>0</v>
      </c>
      <c r="BJ129" s="17" t="s">
        <v>79</v>
      </c>
      <c r="BK129" s="143">
        <f t="shared" si="29"/>
        <v>0</v>
      </c>
      <c r="BL129" s="17" t="s">
        <v>170</v>
      </c>
      <c r="BM129" s="142" t="s">
        <v>638</v>
      </c>
    </row>
    <row r="130" spans="2:65" s="1" customFormat="1" ht="16.5" customHeight="1">
      <c r="B130" s="32"/>
      <c r="C130" s="131" t="s">
        <v>387</v>
      </c>
      <c r="D130" s="131" t="s">
        <v>165</v>
      </c>
      <c r="E130" s="132" t="s">
        <v>2965</v>
      </c>
      <c r="F130" s="133" t="s">
        <v>3273</v>
      </c>
      <c r="G130" s="134" t="s">
        <v>260</v>
      </c>
      <c r="H130" s="135">
        <v>25</v>
      </c>
      <c r="I130" s="136"/>
      <c r="J130" s="137">
        <f t="shared" si="20"/>
        <v>0</v>
      </c>
      <c r="K130" s="133" t="s">
        <v>192</v>
      </c>
      <c r="L130" s="32"/>
      <c r="M130" s="138" t="s">
        <v>19</v>
      </c>
      <c r="N130" s="139" t="s">
        <v>43</v>
      </c>
      <c r="P130" s="140">
        <f t="shared" si="21"/>
        <v>0</v>
      </c>
      <c r="Q130" s="140">
        <v>0</v>
      </c>
      <c r="R130" s="140">
        <f t="shared" si="22"/>
        <v>0</v>
      </c>
      <c r="S130" s="140">
        <v>0</v>
      </c>
      <c r="T130" s="141">
        <f t="shared" si="23"/>
        <v>0</v>
      </c>
      <c r="AR130" s="142" t="s">
        <v>170</v>
      </c>
      <c r="AT130" s="142" t="s">
        <v>165</v>
      </c>
      <c r="AU130" s="142" t="s">
        <v>79</v>
      </c>
      <c r="AY130" s="17" t="s">
        <v>163</v>
      </c>
      <c r="BE130" s="143">
        <f t="shared" si="24"/>
        <v>0</v>
      </c>
      <c r="BF130" s="143">
        <f t="shared" si="25"/>
        <v>0</v>
      </c>
      <c r="BG130" s="143">
        <f t="shared" si="26"/>
        <v>0</v>
      </c>
      <c r="BH130" s="143">
        <f t="shared" si="27"/>
        <v>0</v>
      </c>
      <c r="BI130" s="143">
        <f t="shared" si="28"/>
        <v>0</v>
      </c>
      <c r="BJ130" s="17" t="s">
        <v>79</v>
      </c>
      <c r="BK130" s="143">
        <f t="shared" si="29"/>
        <v>0</v>
      </c>
      <c r="BL130" s="17" t="s">
        <v>170</v>
      </c>
      <c r="BM130" s="142" t="s">
        <v>650</v>
      </c>
    </row>
    <row r="131" spans="2:65" s="1" customFormat="1" ht="16.5" customHeight="1">
      <c r="B131" s="32"/>
      <c r="C131" s="131" t="s">
        <v>393</v>
      </c>
      <c r="D131" s="131" t="s">
        <v>165</v>
      </c>
      <c r="E131" s="132" t="s">
        <v>2968</v>
      </c>
      <c r="F131" s="133" t="s">
        <v>3274</v>
      </c>
      <c r="G131" s="134" t="s">
        <v>260</v>
      </c>
      <c r="H131" s="135">
        <v>25</v>
      </c>
      <c r="I131" s="136"/>
      <c r="J131" s="137">
        <f t="shared" si="20"/>
        <v>0</v>
      </c>
      <c r="K131" s="133" t="s">
        <v>192</v>
      </c>
      <c r="L131" s="32"/>
      <c r="M131" s="138" t="s">
        <v>19</v>
      </c>
      <c r="N131" s="139" t="s">
        <v>43</v>
      </c>
      <c r="P131" s="140">
        <f t="shared" si="21"/>
        <v>0</v>
      </c>
      <c r="Q131" s="140">
        <v>0</v>
      </c>
      <c r="R131" s="140">
        <f t="shared" si="22"/>
        <v>0</v>
      </c>
      <c r="S131" s="140">
        <v>0</v>
      </c>
      <c r="T131" s="141">
        <f t="shared" si="23"/>
        <v>0</v>
      </c>
      <c r="AR131" s="142" t="s">
        <v>170</v>
      </c>
      <c r="AT131" s="142" t="s">
        <v>165</v>
      </c>
      <c r="AU131" s="142" t="s">
        <v>79</v>
      </c>
      <c r="AY131" s="17" t="s">
        <v>163</v>
      </c>
      <c r="BE131" s="143">
        <f t="shared" si="24"/>
        <v>0</v>
      </c>
      <c r="BF131" s="143">
        <f t="shared" si="25"/>
        <v>0</v>
      </c>
      <c r="BG131" s="143">
        <f t="shared" si="26"/>
        <v>0</v>
      </c>
      <c r="BH131" s="143">
        <f t="shared" si="27"/>
        <v>0</v>
      </c>
      <c r="BI131" s="143">
        <f t="shared" si="28"/>
        <v>0</v>
      </c>
      <c r="BJ131" s="17" t="s">
        <v>79</v>
      </c>
      <c r="BK131" s="143">
        <f t="shared" si="29"/>
        <v>0</v>
      </c>
      <c r="BL131" s="17" t="s">
        <v>170</v>
      </c>
      <c r="BM131" s="142" t="s">
        <v>664</v>
      </c>
    </row>
    <row r="132" spans="2:65" s="1" customFormat="1" ht="16.5" customHeight="1">
      <c r="B132" s="32"/>
      <c r="C132" s="131" t="s">
        <v>400</v>
      </c>
      <c r="D132" s="131" t="s">
        <v>165</v>
      </c>
      <c r="E132" s="132" t="s">
        <v>2970</v>
      </c>
      <c r="F132" s="133" t="s">
        <v>3300</v>
      </c>
      <c r="G132" s="134" t="s">
        <v>2382</v>
      </c>
      <c r="H132" s="135">
        <v>1</v>
      </c>
      <c r="I132" s="136"/>
      <c r="J132" s="137">
        <f t="shared" si="20"/>
        <v>0</v>
      </c>
      <c r="K132" s="133" t="s">
        <v>192</v>
      </c>
      <c r="L132" s="32"/>
      <c r="M132" s="138" t="s">
        <v>19</v>
      </c>
      <c r="N132" s="139" t="s">
        <v>43</v>
      </c>
      <c r="P132" s="140">
        <f t="shared" si="21"/>
        <v>0</v>
      </c>
      <c r="Q132" s="140">
        <v>0</v>
      </c>
      <c r="R132" s="140">
        <f t="shared" si="22"/>
        <v>0</v>
      </c>
      <c r="S132" s="140">
        <v>0</v>
      </c>
      <c r="T132" s="141">
        <f t="shared" si="23"/>
        <v>0</v>
      </c>
      <c r="AR132" s="142" t="s">
        <v>170</v>
      </c>
      <c r="AT132" s="142" t="s">
        <v>165</v>
      </c>
      <c r="AU132" s="142" t="s">
        <v>79</v>
      </c>
      <c r="AY132" s="17" t="s">
        <v>163</v>
      </c>
      <c r="BE132" s="143">
        <f t="shared" si="24"/>
        <v>0</v>
      </c>
      <c r="BF132" s="143">
        <f t="shared" si="25"/>
        <v>0</v>
      </c>
      <c r="BG132" s="143">
        <f t="shared" si="26"/>
        <v>0</v>
      </c>
      <c r="BH132" s="143">
        <f t="shared" si="27"/>
        <v>0</v>
      </c>
      <c r="BI132" s="143">
        <f t="shared" si="28"/>
        <v>0</v>
      </c>
      <c r="BJ132" s="17" t="s">
        <v>79</v>
      </c>
      <c r="BK132" s="143">
        <f t="shared" si="29"/>
        <v>0</v>
      </c>
      <c r="BL132" s="17" t="s">
        <v>170</v>
      </c>
      <c r="BM132" s="142" t="s">
        <v>676</v>
      </c>
    </row>
    <row r="133" spans="2:65" s="11" customFormat="1" ht="25.9" customHeight="1">
      <c r="B133" s="119"/>
      <c r="D133" s="120" t="s">
        <v>71</v>
      </c>
      <c r="E133" s="121" t="s">
        <v>3051</v>
      </c>
      <c r="F133" s="121" t="s">
        <v>3301</v>
      </c>
      <c r="I133" s="122"/>
      <c r="J133" s="123">
        <f>BK133</f>
        <v>0</v>
      </c>
      <c r="L133" s="119"/>
      <c r="M133" s="124"/>
      <c r="P133" s="125">
        <f>SUM(P134:P144)</f>
        <v>0</v>
      </c>
      <c r="R133" s="125">
        <f>SUM(R134:R144)</f>
        <v>0</v>
      </c>
      <c r="T133" s="126">
        <f>SUM(T134:T144)</f>
        <v>0</v>
      </c>
      <c r="AR133" s="120" t="s">
        <v>79</v>
      </c>
      <c r="AT133" s="127" t="s">
        <v>71</v>
      </c>
      <c r="AU133" s="127" t="s">
        <v>72</v>
      </c>
      <c r="AY133" s="120" t="s">
        <v>163</v>
      </c>
      <c r="BK133" s="128">
        <f>SUM(BK134:BK144)</f>
        <v>0</v>
      </c>
    </row>
    <row r="134" spans="2:65" s="1" customFormat="1" ht="44.25" customHeight="1">
      <c r="B134" s="32"/>
      <c r="C134" s="131" t="s">
        <v>405</v>
      </c>
      <c r="D134" s="131" t="s">
        <v>165</v>
      </c>
      <c r="E134" s="132" t="s">
        <v>3053</v>
      </c>
      <c r="F134" s="133" t="s">
        <v>3302</v>
      </c>
      <c r="G134" s="134" t="s">
        <v>3122</v>
      </c>
      <c r="H134" s="135">
        <v>1</v>
      </c>
      <c r="I134" s="136"/>
      <c r="J134" s="137">
        <f t="shared" ref="J134:J144" si="30">ROUND(I134*H134,2)</f>
        <v>0</v>
      </c>
      <c r="K134" s="133" t="s">
        <v>192</v>
      </c>
      <c r="L134" s="32"/>
      <c r="M134" s="138" t="s">
        <v>19</v>
      </c>
      <c r="N134" s="139" t="s">
        <v>43</v>
      </c>
      <c r="P134" s="140">
        <f t="shared" ref="P134:P144" si="31">O134*H134</f>
        <v>0</v>
      </c>
      <c r="Q134" s="140">
        <v>0</v>
      </c>
      <c r="R134" s="140">
        <f t="shared" ref="R134:R144" si="32">Q134*H134</f>
        <v>0</v>
      </c>
      <c r="S134" s="140">
        <v>0</v>
      </c>
      <c r="T134" s="141">
        <f t="shared" ref="T134:T144" si="33">S134*H134</f>
        <v>0</v>
      </c>
      <c r="AR134" s="142" t="s">
        <v>170</v>
      </c>
      <c r="AT134" s="142" t="s">
        <v>165</v>
      </c>
      <c r="AU134" s="142" t="s">
        <v>79</v>
      </c>
      <c r="AY134" s="17" t="s">
        <v>163</v>
      </c>
      <c r="BE134" s="143">
        <f t="shared" ref="BE134:BE144" si="34">IF(N134="základní",J134,0)</f>
        <v>0</v>
      </c>
      <c r="BF134" s="143">
        <f t="shared" ref="BF134:BF144" si="35">IF(N134="snížená",J134,0)</f>
        <v>0</v>
      </c>
      <c r="BG134" s="143">
        <f t="shared" ref="BG134:BG144" si="36">IF(N134="zákl. přenesená",J134,0)</f>
        <v>0</v>
      </c>
      <c r="BH134" s="143">
        <f t="shared" ref="BH134:BH144" si="37">IF(N134="sníž. přenesená",J134,0)</f>
        <v>0</v>
      </c>
      <c r="BI134" s="143">
        <f t="shared" ref="BI134:BI144" si="38">IF(N134="nulová",J134,0)</f>
        <v>0</v>
      </c>
      <c r="BJ134" s="17" t="s">
        <v>79</v>
      </c>
      <c r="BK134" s="143">
        <f t="shared" ref="BK134:BK144" si="39">ROUND(I134*H134,2)</f>
        <v>0</v>
      </c>
      <c r="BL134" s="17" t="s">
        <v>170</v>
      </c>
      <c r="BM134" s="142" t="s">
        <v>691</v>
      </c>
    </row>
    <row r="135" spans="2:65" s="1" customFormat="1" ht="16.5" customHeight="1">
      <c r="B135" s="32"/>
      <c r="C135" s="131" t="s">
        <v>411</v>
      </c>
      <c r="D135" s="131" t="s">
        <v>165</v>
      </c>
      <c r="E135" s="132" t="s">
        <v>3056</v>
      </c>
      <c r="F135" s="133" t="s">
        <v>3303</v>
      </c>
      <c r="G135" s="134" t="s">
        <v>260</v>
      </c>
      <c r="H135" s="135">
        <v>12</v>
      </c>
      <c r="I135" s="136"/>
      <c r="J135" s="137">
        <f t="shared" si="30"/>
        <v>0</v>
      </c>
      <c r="K135" s="133" t="s">
        <v>192</v>
      </c>
      <c r="L135" s="32"/>
      <c r="M135" s="138" t="s">
        <v>19</v>
      </c>
      <c r="N135" s="139" t="s">
        <v>43</v>
      </c>
      <c r="P135" s="140">
        <f t="shared" si="31"/>
        <v>0</v>
      </c>
      <c r="Q135" s="140">
        <v>0</v>
      </c>
      <c r="R135" s="140">
        <f t="shared" si="32"/>
        <v>0</v>
      </c>
      <c r="S135" s="140">
        <v>0</v>
      </c>
      <c r="T135" s="141">
        <f t="shared" si="33"/>
        <v>0</v>
      </c>
      <c r="AR135" s="142" t="s">
        <v>170</v>
      </c>
      <c r="AT135" s="142" t="s">
        <v>165</v>
      </c>
      <c r="AU135" s="142" t="s">
        <v>79</v>
      </c>
      <c r="AY135" s="17" t="s">
        <v>163</v>
      </c>
      <c r="BE135" s="143">
        <f t="shared" si="34"/>
        <v>0</v>
      </c>
      <c r="BF135" s="143">
        <f t="shared" si="35"/>
        <v>0</v>
      </c>
      <c r="BG135" s="143">
        <f t="shared" si="36"/>
        <v>0</v>
      </c>
      <c r="BH135" s="143">
        <f t="shared" si="37"/>
        <v>0</v>
      </c>
      <c r="BI135" s="143">
        <f t="shared" si="38"/>
        <v>0</v>
      </c>
      <c r="BJ135" s="17" t="s">
        <v>79</v>
      </c>
      <c r="BK135" s="143">
        <f t="shared" si="39"/>
        <v>0</v>
      </c>
      <c r="BL135" s="17" t="s">
        <v>170</v>
      </c>
      <c r="BM135" s="142" t="s">
        <v>705</v>
      </c>
    </row>
    <row r="136" spans="2:65" s="1" customFormat="1" ht="16.5" customHeight="1">
      <c r="B136" s="32"/>
      <c r="C136" s="131" t="s">
        <v>414</v>
      </c>
      <c r="D136" s="131" t="s">
        <v>165</v>
      </c>
      <c r="E136" s="132" t="s">
        <v>3059</v>
      </c>
      <c r="F136" s="133" t="s">
        <v>3274</v>
      </c>
      <c r="G136" s="134" t="s">
        <v>260</v>
      </c>
      <c r="H136" s="135">
        <v>12</v>
      </c>
      <c r="I136" s="136"/>
      <c r="J136" s="137">
        <f t="shared" si="30"/>
        <v>0</v>
      </c>
      <c r="K136" s="133" t="s">
        <v>192</v>
      </c>
      <c r="L136" s="32"/>
      <c r="M136" s="138" t="s">
        <v>19</v>
      </c>
      <c r="N136" s="139" t="s">
        <v>43</v>
      </c>
      <c r="P136" s="140">
        <f t="shared" si="31"/>
        <v>0</v>
      </c>
      <c r="Q136" s="140">
        <v>0</v>
      </c>
      <c r="R136" s="140">
        <f t="shared" si="32"/>
        <v>0</v>
      </c>
      <c r="S136" s="140">
        <v>0</v>
      </c>
      <c r="T136" s="141">
        <f t="shared" si="33"/>
        <v>0</v>
      </c>
      <c r="AR136" s="142" t="s">
        <v>170</v>
      </c>
      <c r="AT136" s="142" t="s">
        <v>165</v>
      </c>
      <c r="AU136" s="142" t="s">
        <v>79</v>
      </c>
      <c r="AY136" s="17" t="s">
        <v>163</v>
      </c>
      <c r="BE136" s="143">
        <f t="shared" si="34"/>
        <v>0</v>
      </c>
      <c r="BF136" s="143">
        <f t="shared" si="35"/>
        <v>0</v>
      </c>
      <c r="BG136" s="143">
        <f t="shared" si="36"/>
        <v>0</v>
      </c>
      <c r="BH136" s="143">
        <f t="shared" si="37"/>
        <v>0</v>
      </c>
      <c r="BI136" s="143">
        <f t="shared" si="38"/>
        <v>0</v>
      </c>
      <c r="BJ136" s="17" t="s">
        <v>79</v>
      </c>
      <c r="BK136" s="143">
        <f t="shared" si="39"/>
        <v>0</v>
      </c>
      <c r="BL136" s="17" t="s">
        <v>170</v>
      </c>
      <c r="BM136" s="142" t="s">
        <v>738</v>
      </c>
    </row>
    <row r="137" spans="2:65" s="1" customFormat="1" ht="16.5" customHeight="1">
      <c r="B137" s="32"/>
      <c r="C137" s="131" t="s">
        <v>420</v>
      </c>
      <c r="D137" s="131" t="s">
        <v>165</v>
      </c>
      <c r="E137" s="132" t="s">
        <v>3062</v>
      </c>
      <c r="F137" s="133" t="s">
        <v>3304</v>
      </c>
      <c r="G137" s="134" t="s">
        <v>2382</v>
      </c>
      <c r="H137" s="135">
        <v>2</v>
      </c>
      <c r="I137" s="136"/>
      <c r="J137" s="137">
        <f t="shared" si="30"/>
        <v>0</v>
      </c>
      <c r="K137" s="133" t="s">
        <v>192</v>
      </c>
      <c r="L137" s="32"/>
      <c r="M137" s="138" t="s">
        <v>19</v>
      </c>
      <c r="N137" s="139" t="s">
        <v>43</v>
      </c>
      <c r="P137" s="140">
        <f t="shared" si="31"/>
        <v>0</v>
      </c>
      <c r="Q137" s="140">
        <v>0</v>
      </c>
      <c r="R137" s="140">
        <f t="shared" si="32"/>
        <v>0</v>
      </c>
      <c r="S137" s="140">
        <v>0</v>
      </c>
      <c r="T137" s="141">
        <f t="shared" si="33"/>
        <v>0</v>
      </c>
      <c r="AR137" s="142" t="s">
        <v>170</v>
      </c>
      <c r="AT137" s="142" t="s">
        <v>165</v>
      </c>
      <c r="AU137" s="142" t="s">
        <v>79</v>
      </c>
      <c r="AY137" s="17" t="s">
        <v>163</v>
      </c>
      <c r="BE137" s="143">
        <f t="shared" si="34"/>
        <v>0</v>
      </c>
      <c r="BF137" s="143">
        <f t="shared" si="35"/>
        <v>0</v>
      </c>
      <c r="BG137" s="143">
        <f t="shared" si="36"/>
        <v>0</v>
      </c>
      <c r="BH137" s="143">
        <f t="shared" si="37"/>
        <v>0</v>
      </c>
      <c r="BI137" s="143">
        <f t="shared" si="38"/>
        <v>0</v>
      </c>
      <c r="BJ137" s="17" t="s">
        <v>79</v>
      </c>
      <c r="BK137" s="143">
        <f t="shared" si="39"/>
        <v>0</v>
      </c>
      <c r="BL137" s="17" t="s">
        <v>170</v>
      </c>
      <c r="BM137" s="142" t="s">
        <v>749</v>
      </c>
    </row>
    <row r="138" spans="2:65" s="1" customFormat="1" ht="24.2" customHeight="1">
      <c r="B138" s="32"/>
      <c r="C138" s="131" t="s">
        <v>428</v>
      </c>
      <c r="D138" s="131" t="s">
        <v>165</v>
      </c>
      <c r="E138" s="132" t="s">
        <v>3065</v>
      </c>
      <c r="F138" s="133" t="s">
        <v>3305</v>
      </c>
      <c r="G138" s="134" t="s">
        <v>260</v>
      </c>
      <c r="H138" s="135">
        <v>45</v>
      </c>
      <c r="I138" s="136"/>
      <c r="J138" s="137">
        <f t="shared" si="30"/>
        <v>0</v>
      </c>
      <c r="K138" s="133" t="s">
        <v>192</v>
      </c>
      <c r="L138" s="32"/>
      <c r="M138" s="138" t="s">
        <v>19</v>
      </c>
      <c r="N138" s="139" t="s">
        <v>43</v>
      </c>
      <c r="P138" s="140">
        <f t="shared" si="31"/>
        <v>0</v>
      </c>
      <c r="Q138" s="140">
        <v>0</v>
      </c>
      <c r="R138" s="140">
        <f t="shared" si="32"/>
        <v>0</v>
      </c>
      <c r="S138" s="140">
        <v>0</v>
      </c>
      <c r="T138" s="141">
        <f t="shared" si="33"/>
        <v>0</v>
      </c>
      <c r="AR138" s="142" t="s">
        <v>170</v>
      </c>
      <c r="AT138" s="142" t="s">
        <v>165</v>
      </c>
      <c r="AU138" s="142" t="s">
        <v>79</v>
      </c>
      <c r="AY138" s="17" t="s">
        <v>163</v>
      </c>
      <c r="BE138" s="143">
        <f t="shared" si="34"/>
        <v>0</v>
      </c>
      <c r="BF138" s="143">
        <f t="shared" si="35"/>
        <v>0</v>
      </c>
      <c r="BG138" s="143">
        <f t="shared" si="36"/>
        <v>0</v>
      </c>
      <c r="BH138" s="143">
        <f t="shared" si="37"/>
        <v>0</v>
      </c>
      <c r="BI138" s="143">
        <f t="shared" si="38"/>
        <v>0</v>
      </c>
      <c r="BJ138" s="17" t="s">
        <v>79</v>
      </c>
      <c r="BK138" s="143">
        <f t="shared" si="39"/>
        <v>0</v>
      </c>
      <c r="BL138" s="17" t="s">
        <v>170</v>
      </c>
      <c r="BM138" s="142" t="s">
        <v>759</v>
      </c>
    </row>
    <row r="139" spans="2:65" s="1" customFormat="1" ht="16.5" customHeight="1">
      <c r="B139" s="32"/>
      <c r="C139" s="131" t="s">
        <v>435</v>
      </c>
      <c r="D139" s="131" t="s">
        <v>165</v>
      </c>
      <c r="E139" s="132" t="s">
        <v>3068</v>
      </c>
      <c r="F139" s="133" t="s">
        <v>3306</v>
      </c>
      <c r="G139" s="134" t="s">
        <v>254</v>
      </c>
      <c r="H139" s="135">
        <v>3</v>
      </c>
      <c r="I139" s="136"/>
      <c r="J139" s="137">
        <f t="shared" si="30"/>
        <v>0</v>
      </c>
      <c r="K139" s="133" t="s">
        <v>192</v>
      </c>
      <c r="L139" s="32"/>
      <c r="M139" s="138" t="s">
        <v>19</v>
      </c>
      <c r="N139" s="139" t="s">
        <v>43</v>
      </c>
      <c r="P139" s="140">
        <f t="shared" si="31"/>
        <v>0</v>
      </c>
      <c r="Q139" s="140">
        <v>0</v>
      </c>
      <c r="R139" s="140">
        <f t="shared" si="32"/>
        <v>0</v>
      </c>
      <c r="S139" s="140">
        <v>0</v>
      </c>
      <c r="T139" s="141">
        <f t="shared" si="33"/>
        <v>0</v>
      </c>
      <c r="AR139" s="142" t="s">
        <v>170</v>
      </c>
      <c r="AT139" s="142" t="s">
        <v>165</v>
      </c>
      <c r="AU139" s="142" t="s">
        <v>79</v>
      </c>
      <c r="AY139" s="17" t="s">
        <v>163</v>
      </c>
      <c r="BE139" s="143">
        <f t="shared" si="34"/>
        <v>0</v>
      </c>
      <c r="BF139" s="143">
        <f t="shared" si="35"/>
        <v>0</v>
      </c>
      <c r="BG139" s="143">
        <f t="shared" si="36"/>
        <v>0</v>
      </c>
      <c r="BH139" s="143">
        <f t="shared" si="37"/>
        <v>0</v>
      </c>
      <c r="BI139" s="143">
        <f t="shared" si="38"/>
        <v>0</v>
      </c>
      <c r="BJ139" s="17" t="s">
        <v>79</v>
      </c>
      <c r="BK139" s="143">
        <f t="shared" si="39"/>
        <v>0</v>
      </c>
      <c r="BL139" s="17" t="s">
        <v>170</v>
      </c>
      <c r="BM139" s="142" t="s">
        <v>775</v>
      </c>
    </row>
    <row r="140" spans="2:65" s="1" customFormat="1" ht="24.2" customHeight="1">
      <c r="B140" s="32"/>
      <c r="C140" s="131" t="s">
        <v>442</v>
      </c>
      <c r="D140" s="131" t="s">
        <v>165</v>
      </c>
      <c r="E140" s="132" t="s">
        <v>3071</v>
      </c>
      <c r="F140" s="133" t="s">
        <v>3307</v>
      </c>
      <c r="G140" s="134" t="s">
        <v>2382</v>
      </c>
      <c r="H140" s="135">
        <v>2</v>
      </c>
      <c r="I140" s="136"/>
      <c r="J140" s="137">
        <f t="shared" si="30"/>
        <v>0</v>
      </c>
      <c r="K140" s="133" t="s">
        <v>192</v>
      </c>
      <c r="L140" s="32"/>
      <c r="M140" s="138" t="s">
        <v>19</v>
      </c>
      <c r="N140" s="139" t="s">
        <v>43</v>
      </c>
      <c r="P140" s="140">
        <f t="shared" si="31"/>
        <v>0</v>
      </c>
      <c r="Q140" s="140">
        <v>0</v>
      </c>
      <c r="R140" s="140">
        <f t="shared" si="32"/>
        <v>0</v>
      </c>
      <c r="S140" s="140">
        <v>0</v>
      </c>
      <c r="T140" s="141">
        <f t="shared" si="33"/>
        <v>0</v>
      </c>
      <c r="AR140" s="142" t="s">
        <v>170</v>
      </c>
      <c r="AT140" s="142" t="s">
        <v>165</v>
      </c>
      <c r="AU140" s="142" t="s">
        <v>79</v>
      </c>
      <c r="AY140" s="17" t="s">
        <v>163</v>
      </c>
      <c r="BE140" s="143">
        <f t="shared" si="34"/>
        <v>0</v>
      </c>
      <c r="BF140" s="143">
        <f t="shared" si="35"/>
        <v>0</v>
      </c>
      <c r="BG140" s="143">
        <f t="shared" si="36"/>
        <v>0</v>
      </c>
      <c r="BH140" s="143">
        <f t="shared" si="37"/>
        <v>0</v>
      </c>
      <c r="BI140" s="143">
        <f t="shared" si="38"/>
        <v>0</v>
      </c>
      <c r="BJ140" s="17" t="s">
        <v>79</v>
      </c>
      <c r="BK140" s="143">
        <f t="shared" si="39"/>
        <v>0</v>
      </c>
      <c r="BL140" s="17" t="s">
        <v>170</v>
      </c>
      <c r="BM140" s="142" t="s">
        <v>787</v>
      </c>
    </row>
    <row r="141" spans="2:65" s="1" customFormat="1" ht="16.5" customHeight="1">
      <c r="B141" s="32"/>
      <c r="C141" s="131" t="s">
        <v>447</v>
      </c>
      <c r="D141" s="131" t="s">
        <v>165</v>
      </c>
      <c r="E141" s="132" t="s">
        <v>3074</v>
      </c>
      <c r="F141" s="133" t="s">
        <v>3308</v>
      </c>
      <c r="G141" s="134" t="s">
        <v>2382</v>
      </c>
      <c r="H141" s="135">
        <v>6</v>
      </c>
      <c r="I141" s="136"/>
      <c r="J141" s="137">
        <f t="shared" si="30"/>
        <v>0</v>
      </c>
      <c r="K141" s="133" t="s">
        <v>192</v>
      </c>
      <c r="L141" s="32"/>
      <c r="M141" s="138" t="s">
        <v>19</v>
      </c>
      <c r="N141" s="139" t="s">
        <v>43</v>
      </c>
      <c r="P141" s="140">
        <f t="shared" si="31"/>
        <v>0</v>
      </c>
      <c r="Q141" s="140">
        <v>0</v>
      </c>
      <c r="R141" s="140">
        <f t="shared" si="32"/>
        <v>0</v>
      </c>
      <c r="S141" s="140">
        <v>0</v>
      </c>
      <c r="T141" s="141">
        <f t="shared" si="33"/>
        <v>0</v>
      </c>
      <c r="AR141" s="142" t="s">
        <v>170</v>
      </c>
      <c r="AT141" s="142" t="s">
        <v>165</v>
      </c>
      <c r="AU141" s="142" t="s">
        <v>79</v>
      </c>
      <c r="AY141" s="17" t="s">
        <v>163</v>
      </c>
      <c r="BE141" s="143">
        <f t="shared" si="34"/>
        <v>0</v>
      </c>
      <c r="BF141" s="143">
        <f t="shared" si="35"/>
        <v>0</v>
      </c>
      <c r="BG141" s="143">
        <f t="shared" si="36"/>
        <v>0</v>
      </c>
      <c r="BH141" s="143">
        <f t="shared" si="37"/>
        <v>0</v>
      </c>
      <c r="BI141" s="143">
        <f t="shared" si="38"/>
        <v>0</v>
      </c>
      <c r="BJ141" s="17" t="s">
        <v>79</v>
      </c>
      <c r="BK141" s="143">
        <f t="shared" si="39"/>
        <v>0</v>
      </c>
      <c r="BL141" s="17" t="s">
        <v>170</v>
      </c>
      <c r="BM141" s="142" t="s">
        <v>797</v>
      </c>
    </row>
    <row r="142" spans="2:65" s="1" customFormat="1" ht="21.75" customHeight="1">
      <c r="B142" s="32"/>
      <c r="C142" s="131" t="s">
        <v>453</v>
      </c>
      <c r="D142" s="131" t="s">
        <v>165</v>
      </c>
      <c r="E142" s="132" t="s">
        <v>3077</v>
      </c>
      <c r="F142" s="133" t="s">
        <v>3309</v>
      </c>
      <c r="G142" s="134" t="s">
        <v>2382</v>
      </c>
      <c r="H142" s="135">
        <v>1</v>
      </c>
      <c r="I142" s="136"/>
      <c r="J142" s="137">
        <f t="shared" si="30"/>
        <v>0</v>
      </c>
      <c r="K142" s="133" t="s">
        <v>192</v>
      </c>
      <c r="L142" s="32"/>
      <c r="M142" s="138" t="s">
        <v>19</v>
      </c>
      <c r="N142" s="139" t="s">
        <v>43</v>
      </c>
      <c r="P142" s="140">
        <f t="shared" si="31"/>
        <v>0</v>
      </c>
      <c r="Q142" s="140">
        <v>0</v>
      </c>
      <c r="R142" s="140">
        <f t="shared" si="32"/>
        <v>0</v>
      </c>
      <c r="S142" s="140">
        <v>0</v>
      </c>
      <c r="T142" s="141">
        <f t="shared" si="33"/>
        <v>0</v>
      </c>
      <c r="AR142" s="142" t="s">
        <v>170</v>
      </c>
      <c r="AT142" s="142" t="s">
        <v>165</v>
      </c>
      <c r="AU142" s="142" t="s">
        <v>79</v>
      </c>
      <c r="AY142" s="17" t="s">
        <v>163</v>
      </c>
      <c r="BE142" s="143">
        <f t="shared" si="34"/>
        <v>0</v>
      </c>
      <c r="BF142" s="143">
        <f t="shared" si="35"/>
        <v>0</v>
      </c>
      <c r="BG142" s="143">
        <f t="shared" si="36"/>
        <v>0</v>
      </c>
      <c r="BH142" s="143">
        <f t="shared" si="37"/>
        <v>0</v>
      </c>
      <c r="BI142" s="143">
        <f t="shared" si="38"/>
        <v>0</v>
      </c>
      <c r="BJ142" s="17" t="s">
        <v>79</v>
      </c>
      <c r="BK142" s="143">
        <f t="shared" si="39"/>
        <v>0</v>
      </c>
      <c r="BL142" s="17" t="s">
        <v>170</v>
      </c>
      <c r="BM142" s="142" t="s">
        <v>811</v>
      </c>
    </row>
    <row r="143" spans="2:65" s="1" customFormat="1" ht="16.5" customHeight="1">
      <c r="B143" s="32"/>
      <c r="C143" s="131" t="s">
        <v>462</v>
      </c>
      <c r="D143" s="131" t="s">
        <v>165</v>
      </c>
      <c r="E143" s="132" t="s">
        <v>3080</v>
      </c>
      <c r="F143" s="133" t="s">
        <v>3283</v>
      </c>
      <c r="G143" s="134" t="s">
        <v>254</v>
      </c>
      <c r="H143" s="135">
        <v>1</v>
      </c>
      <c r="I143" s="136"/>
      <c r="J143" s="137">
        <f t="shared" si="30"/>
        <v>0</v>
      </c>
      <c r="K143" s="133" t="s">
        <v>192</v>
      </c>
      <c r="L143" s="32"/>
      <c r="M143" s="138" t="s">
        <v>19</v>
      </c>
      <c r="N143" s="139" t="s">
        <v>43</v>
      </c>
      <c r="P143" s="140">
        <f t="shared" si="31"/>
        <v>0</v>
      </c>
      <c r="Q143" s="140">
        <v>0</v>
      </c>
      <c r="R143" s="140">
        <f t="shared" si="32"/>
        <v>0</v>
      </c>
      <c r="S143" s="140">
        <v>0</v>
      </c>
      <c r="T143" s="141">
        <f t="shared" si="33"/>
        <v>0</v>
      </c>
      <c r="AR143" s="142" t="s">
        <v>170</v>
      </c>
      <c r="AT143" s="142" t="s">
        <v>165</v>
      </c>
      <c r="AU143" s="142" t="s">
        <v>79</v>
      </c>
      <c r="AY143" s="17" t="s">
        <v>163</v>
      </c>
      <c r="BE143" s="143">
        <f t="shared" si="34"/>
        <v>0</v>
      </c>
      <c r="BF143" s="143">
        <f t="shared" si="35"/>
        <v>0</v>
      </c>
      <c r="BG143" s="143">
        <f t="shared" si="36"/>
        <v>0</v>
      </c>
      <c r="BH143" s="143">
        <f t="shared" si="37"/>
        <v>0</v>
      </c>
      <c r="BI143" s="143">
        <f t="shared" si="38"/>
        <v>0</v>
      </c>
      <c r="BJ143" s="17" t="s">
        <v>79</v>
      </c>
      <c r="BK143" s="143">
        <f t="shared" si="39"/>
        <v>0</v>
      </c>
      <c r="BL143" s="17" t="s">
        <v>170</v>
      </c>
      <c r="BM143" s="142" t="s">
        <v>826</v>
      </c>
    </row>
    <row r="144" spans="2:65" s="1" customFormat="1" ht="16.5" customHeight="1">
      <c r="B144" s="32"/>
      <c r="C144" s="131" t="s">
        <v>469</v>
      </c>
      <c r="D144" s="131" t="s">
        <v>165</v>
      </c>
      <c r="E144" s="132" t="s">
        <v>3082</v>
      </c>
      <c r="F144" s="133" t="s">
        <v>3310</v>
      </c>
      <c r="G144" s="134" t="s">
        <v>2382</v>
      </c>
      <c r="H144" s="135">
        <v>2</v>
      </c>
      <c r="I144" s="136"/>
      <c r="J144" s="137">
        <f t="shared" si="30"/>
        <v>0</v>
      </c>
      <c r="K144" s="133" t="s">
        <v>192</v>
      </c>
      <c r="L144" s="32"/>
      <c r="M144" s="138" t="s">
        <v>19</v>
      </c>
      <c r="N144" s="139" t="s">
        <v>43</v>
      </c>
      <c r="P144" s="140">
        <f t="shared" si="31"/>
        <v>0</v>
      </c>
      <c r="Q144" s="140">
        <v>0</v>
      </c>
      <c r="R144" s="140">
        <f t="shared" si="32"/>
        <v>0</v>
      </c>
      <c r="S144" s="140">
        <v>0</v>
      </c>
      <c r="T144" s="141">
        <f t="shared" si="33"/>
        <v>0</v>
      </c>
      <c r="AR144" s="142" t="s">
        <v>170</v>
      </c>
      <c r="AT144" s="142" t="s">
        <v>165</v>
      </c>
      <c r="AU144" s="142" t="s">
        <v>79</v>
      </c>
      <c r="AY144" s="17" t="s">
        <v>163</v>
      </c>
      <c r="BE144" s="143">
        <f t="shared" si="34"/>
        <v>0</v>
      </c>
      <c r="BF144" s="143">
        <f t="shared" si="35"/>
        <v>0</v>
      </c>
      <c r="BG144" s="143">
        <f t="shared" si="36"/>
        <v>0</v>
      </c>
      <c r="BH144" s="143">
        <f t="shared" si="37"/>
        <v>0</v>
      </c>
      <c r="BI144" s="143">
        <f t="shared" si="38"/>
        <v>0</v>
      </c>
      <c r="BJ144" s="17" t="s">
        <v>79</v>
      </c>
      <c r="BK144" s="143">
        <f t="shared" si="39"/>
        <v>0</v>
      </c>
      <c r="BL144" s="17" t="s">
        <v>170</v>
      </c>
      <c r="BM144" s="142" t="s">
        <v>840</v>
      </c>
    </row>
    <row r="145" spans="2:65" s="11" customFormat="1" ht="25.9" customHeight="1">
      <c r="B145" s="119"/>
      <c r="D145" s="120" t="s">
        <v>71</v>
      </c>
      <c r="E145" s="121" t="s">
        <v>3084</v>
      </c>
      <c r="F145" s="121" t="s">
        <v>3311</v>
      </c>
      <c r="I145" s="122"/>
      <c r="J145" s="123">
        <f>BK145</f>
        <v>0</v>
      </c>
      <c r="L145" s="119"/>
      <c r="M145" s="124"/>
      <c r="P145" s="125">
        <f>SUM(P146:P150)</f>
        <v>0</v>
      </c>
      <c r="R145" s="125">
        <f>SUM(R146:R150)</f>
        <v>0</v>
      </c>
      <c r="T145" s="126">
        <f>SUM(T146:T150)</f>
        <v>0</v>
      </c>
      <c r="AR145" s="120" t="s">
        <v>79</v>
      </c>
      <c r="AT145" s="127" t="s">
        <v>71</v>
      </c>
      <c r="AU145" s="127" t="s">
        <v>72</v>
      </c>
      <c r="AY145" s="120" t="s">
        <v>163</v>
      </c>
      <c r="BK145" s="128">
        <f>SUM(BK146:BK150)</f>
        <v>0</v>
      </c>
    </row>
    <row r="146" spans="2:65" s="1" customFormat="1" ht="21.75" customHeight="1">
      <c r="B146" s="32"/>
      <c r="C146" s="131" t="s">
        <v>474</v>
      </c>
      <c r="D146" s="131" t="s">
        <v>165</v>
      </c>
      <c r="E146" s="132" t="s">
        <v>3086</v>
      </c>
      <c r="F146" s="133" t="s">
        <v>3312</v>
      </c>
      <c r="G146" s="134" t="s">
        <v>2382</v>
      </c>
      <c r="H146" s="135">
        <v>2</v>
      </c>
      <c r="I146" s="136"/>
      <c r="J146" s="137">
        <f>ROUND(I146*H146,2)</f>
        <v>0</v>
      </c>
      <c r="K146" s="133" t="s">
        <v>192</v>
      </c>
      <c r="L146" s="32"/>
      <c r="M146" s="138" t="s">
        <v>19</v>
      </c>
      <c r="N146" s="139" t="s">
        <v>43</v>
      </c>
      <c r="P146" s="140">
        <f>O146*H146</f>
        <v>0</v>
      </c>
      <c r="Q146" s="140">
        <v>0</v>
      </c>
      <c r="R146" s="140">
        <f>Q146*H146</f>
        <v>0</v>
      </c>
      <c r="S146" s="140">
        <v>0</v>
      </c>
      <c r="T146" s="141">
        <f>S146*H146</f>
        <v>0</v>
      </c>
      <c r="AR146" s="142" t="s">
        <v>170</v>
      </c>
      <c r="AT146" s="142" t="s">
        <v>165</v>
      </c>
      <c r="AU146" s="142" t="s">
        <v>79</v>
      </c>
      <c r="AY146" s="17" t="s">
        <v>163</v>
      </c>
      <c r="BE146" s="143">
        <f>IF(N146="základní",J146,0)</f>
        <v>0</v>
      </c>
      <c r="BF146" s="143">
        <f>IF(N146="snížená",J146,0)</f>
        <v>0</v>
      </c>
      <c r="BG146" s="143">
        <f>IF(N146="zákl. přenesená",J146,0)</f>
        <v>0</v>
      </c>
      <c r="BH146" s="143">
        <f>IF(N146="sníž. přenesená",J146,0)</f>
        <v>0</v>
      </c>
      <c r="BI146" s="143">
        <f>IF(N146="nulová",J146,0)</f>
        <v>0</v>
      </c>
      <c r="BJ146" s="17" t="s">
        <v>79</v>
      </c>
      <c r="BK146" s="143">
        <f>ROUND(I146*H146,2)</f>
        <v>0</v>
      </c>
      <c r="BL146" s="17" t="s">
        <v>170</v>
      </c>
      <c r="BM146" s="142" t="s">
        <v>850</v>
      </c>
    </row>
    <row r="147" spans="2:65" s="1" customFormat="1" ht="16.5" customHeight="1">
      <c r="B147" s="32"/>
      <c r="C147" s="131" t="s">
        <v>479</v>
      </c>
      <c r="D147" s="131" t="s">
        <v>165</v>
      </c>
      <c r="E147" s="132" t="s">
        <v>3089</v>
      </c>
      <c r="F147" s="133" t="s">
        <v>3313</v>
      </c>
      <c r="G147" s="134" t="s">
        <v>254</v>
      </c>
      <c r="H147" s="135">
        <v>30</v>
      </c>
      <c r="I147" s="136"/>
      <c r="J147" s="137">
        <f>ROUND(I147*H147,2)</f>
        <v>0</v>
      </c>
      <c r="K147" s="133" t="s">
        <v>192</v>
      </c>
      <c r="L147" s="32"/>
      <c r="M147" s="138" t="s">
        <v>19</v>
      </c>
      <c r="N147" s="139" t="s">
        <v>43</v>
      </c>
      <c r="P147" s="140">
        <f>O147*H147</f>
        <v>0</v>
      </c>
      <c r="Q147" s="140">
        <v>0</v>
      </c>
      <c r="R147" s="140">
        <f>Q147*H147</f>
        <v>0</v>
      </c>
      <c r="S147" s="140">
        <v>0</v>
      </c>
      <c r="T147" s="141">
        <f>S147*H147</f>
        <v>0</v>
      </c>
      <c r="AR147" s="142" t="s">
        <v>170</v>
      </c>
      <c r="AT147" s="142" t="s">
        <v>165</v>
      </c>
      <c r="AU147" s="142" t="s">
        <v>79</v>
      </c>
      <c r="AY147" s="17" t="s">
        <v>163</v>
      </c>
      <c r="BE147" s="143">
        <f>IF(N147="základní",J147,0)</f>
        <v>0</v>
      </c>
      <c r="BF147" s="143">
        <f>IF(N147="snížená",J147,0)</f>
        <v>0</v>
      </c>
      <c r="BG147" s="143">
        <f>IF(N147="zákl. přenesená",J147,0)</f>
        <v>0</v>
      </c>
      <c r="BH147" s="143">
        <f>IF(N147="sníž. přenesená",J147,0)</f>
        <v>0</v>
      </c>
      <c r="BI147" s="143">
        <f>IF(N147="nulová",J147,0)</f>
        <v>0</v>
      </c>
      <c r="BJ147" s="17" t="s">
        <v>79</v>
      </c>
      <c r="BK147" s="143">
        <f>ROUND(I147*H147,2)</f>
        <v>0</v>
      </c>
      <c r="BL147" s="17" t="s">
        <v>170</v>
      </c>
      <c r="BM147" s="142" t="s">
        <v>862</v>
      </c>
    </row>
    <row r="148" spans="2:65" s="1" customFormat="1" ht="16.5" customHeight="1">
      <c r="B148" s="32"/>
      <c r="C148" s="131" t="s">
        <v>486</v>
      </c>
      <c r="D148" s="131" t="s">
        <v>165</v>
      </c>
      <c r="E148" s="132" t="s">
        <v>3092</v>
      </c>
      <c r="F148" s="133" t="s">
        <v>3314</v>
      </c>
      <c r="G148" s="134" t="s">
        <v>2382</v>
      </c>
      <c r="H148" s="135">
        <v>2</v>
      </c>
      <c r="I148" s="136"/>
      <c r="J148" s="137">
        <f>ROUND(I148*H148,2)</f>
        <v>0</v>
      </c>
      <c r="K148" s="133" t="s">
        <v>192</v>
      </c>
      <c r="L148" s="32"/>
      <c r="M148" s="138" t="s">
        <v>19</v>
      </c>
      <c r="N148" s="139" t="s">
        <v>43</v>
      </c>
      <c r="P148" s="140">
        <f>O148*H148</f>
        <v>0</v>
      </c>
      <c r="Q148" s="140">
        <v>0</v>
      </c>
      <c r="R148" s="140">
        <f>Q148*H148</f>
        <v>0</v>
      </c>
      <c r="S148" s="140">
        <v>0</v>
      </c>
      <c r="T148" s="141">
        <f>S148*H148</f>
        <v>0</v>
      </c>
      <c r="AR148" s="142" t="s">
        <v>170</v>
      </c>
      <c r="AT148" s="142" t="s">
        <v>165</v>
      </c>
      <c r="AU148" s="142" t="s">
        <v>79</v>
      </c>
      <c r="AY148" s="17" t="s">
        <v>163</v>
      </c>
      <c r="BE148" s="143">
        <f>IF(N148="základní",J148,0)</f>
        <v>0</v>
      </c>
      <c r="BF148" s="143">
        <f>IF(N148="snížená",J148,0)</f>
        <v>0</v>
      </c>
      <c r="BG148" s="143">
        <f>IF(N148="zákl. přenesená",J148,0)</f>
        <v>0</v>
      </c>
      <c r="BH148" s="143">
        <f>IF(N148="sníž. přenesená",J148,0)</f>
        <v>0</v>
      </c>
      <c r="BI148" s="143">
        <f>IF(N148="nulová",J148,0)</f>
        <v>0</v>
      </c>
      <c r="BJ148" s="17" t="s">
        <v>79</v>
      </c>
      <c r="BK148" s="143">
        <f>ROUND(I148*H148,2)</f>
        <v>0</v>
      </c>
      <c r="BL148" s="17" t="s">
        <v>170</v>
      </c>
      <c r="BM148" s="142" t="s">
        <v>875</v>
      </c>
    </row>
    <row r="149" spans="2:65" s="1" customFormat="1" ht="16.5" customHeight="1">
      <c r="B149" s="32"/>
      <c r="C149" s="131" t="s">
        <v>491</v>
      </c>
      <c r="D149" s="131" t="s">
        <v>165</v>
      </c>
      <c r="E149" s="132" t="s">
        <v>3095</v>
      </c>
      <c r="F149" s="133" t="s">
        <v>3315</v>
      </c>
      <c r="G149" s="134" t="s">
        <v>2382</v>
      </c>
      <c r="H149" s="135">
        <v>2</v>
      </c>
      <c r="I149" s="136"/>
      <c r="J149" s="137">
        <f>ROUND(I149*H149,2)</f>
        <v>0</v>
      </c>
      <c r="K149" s="133" t="s">
        <v>192</v>
      </c>
      <c r="L149" s="32"/>
      <c r="M149" s="138" t="s">
        <v>19</v>
      </c>
      <c r="N149" s="139" t="s">
        <v>43</v>
      </c>
      <c r="P149" s="140">
        <f>O149*H149</f>
        <v>0</v>
      </c>
      <c r="Q149" s="140">
        <v>0</v>
      </c>
      <c r="R149" s="140">
        <f>Q149*H149</f>
        <v>0</v>
      </c>
      <c r="S149" s="140">
        <v>0</v>
      </c>
      <c r="T149" s="141">
        <f>S149*H149</f>
        <v>0</v>
      </c>
      <c r="AR149" s="142" t="s">
        <v>170</v>
      </c>
      <c r="AT149" s="142" t="s">
        <v>165</v>
      </c>
      <c r="AU149" s="142" t="s">
        <v>79</v>
      </c>
      <c r="AY149" s="17" t="s">
        <v>163</v>
      </c>
      <c r="BE149" s="143">
        <f>IF(N149="základní",J149,0)</f>
        <v>0</v>
      </c>
      <c r="BF149" s="143">
        <f>IF(N149="snížená",J149,0)</f>
        <v>0</v>
      </c>
      <c r="BG149" s="143">
        <f>IF(N149="zákl. přenesená",J149,0)</f>
        <v>0</v>
      </c>
      <c r="BH149" s="143">
        <f>IF(N149="sníž. přenesená",J149,0)</f>
        <v>0</v>
      </c>
      <c r="BI149" s="143">
        <f>IF(N149="nulová",J149,0)</f>
        <v>0</v>
      </c>
      <c r="BJ149" s="17" t="s">
        <v>79</v>
      </c>
      <c r="BK149" s="143">
        <f>ROUND(I149*H149,2)</f>
        <v>0</v>
      </c>
      <c r="BL149" s="17" t="s">
        <v>170</v>
      </c>
      <c r="BM149" s="142" t="s">
        <v>885</v>
      </c>
    </row>
    <row r="150" spans="2:65" s="1" customFormat="1" ht="16.5" customHeight="1">
      <c r="B150" s="32"/>
      <c r="C150" s="131" t="s">
        <v>502</v>
      </c>
      <c r="D150" s="131" t="s">
        <v>165</v>
      </c>
      <c r="E150" s="132" t="s">
        <v>3098</v>
      </c>
      <c r="F150" s="133" t="s">
        <v>3316</v>
      </c>
      <c r="G150" s="134" t="s">
        <v>260</v>
      </c>
      <c r="H150" s="135">
        <v>10</v>
      </c>
      <c r="I150" s="136"/>
      <c r="J150" s="137">
        <f>ROUND(I150*H150,2)</f>
        <v>0</v>
      </c>
      <c r="K150" s="133" t="s">
        <v>192</v>
      </c>
      <c r="L150" s="32"/>
      <c r="M150" s="138" t="s">
        <v>19</v>
      </c>
      <c r="N150" s="139" t="s">
        <v>43</v>
      </c>
      <c r="P150" s="140">
        <f>O150*H150</f>
        <v>0</v>
      </c>
      <c r="Q150" s="140">
        <v>0</v>
      </c>
      <c r="R150" s="140">
        <f>Q150*H150</f>
        <v>0</v>
      </c>
      <c r="S150" s="140">
        <v>0</v>
      </c>
      <c r="T150" s="141">
        <f>S150*H150</f>
        <v>0</v>
      </c>
      <c r="AR150" s="142" t="s">
        <v>170</v>
      </c>
      <c r="AT150" s="142" t="s">
        <v>165</v>
      </c>
      <c r="AU150" s="142" t="s">
        <v>79</v>
      </c>
      <c r="AY150" s="17" t="s">
        <v>163</v>
      </c>
      <c r="BE150" s="143">
        <f>IF(N150="základní",J150,0)</f>
        <v>0</v>
      </c>
      <c r="BF150" s="143">
        <f>IF(N150="snížená",J150,0)</f>
        <v>0</v>
      </c>
      <c r="BG150" s="143">
        <f>IF(N150="zákl. přenesená",J150,0)</f>
        <v>0</v>
      </c>
      <c r="BH150" s="143">
        <f>IF(N150="sníž. přenesená",J150,0)</f>
        <v>0</v>
      </c>
      <c r="BI150" s="143">
        <f>IF(N150="nulová",J150,0)</f>
        <v>0</v>
      </c>
      <c r="BJ150" s="17" t="s">
        <v>79</v>
      </c>
      <c r="BK150" s="143">
        <f>ROUND(I150*H150,2)</f>
        <v>0</v>
      </c>
      <c r="BL150" s="17" t="s">
        <v>170</v>
      </c>
      <c r="BM150" s="142" t="s">
        <v>902</v>
      </c>
    </row>
    <row r="151" spans="2:65" s="11" customFormat="1" ht="25.9" customHeight="1">
      <c r="B151" s="119"/>
      <c r="D151" s="120" t="s">
        <v>71</v>
      </c>
      <c r="E151" s="121" t="s">
        <v>3317</v>
      </c>
      <c r="F151" s="121" t="s">
        <v>3318</v>
      </c>
      <c r="I151" s="122"/>
      <c r="J151" s="123">
        <f>BK151</f>
        <v>0</v>
      </c>
      <c r="L151" s="119"/>
      <c r="M151" s="124"/>
      <c r="P151" s="125">
        <f>SUM(P152:P155)</f>
        <v>0</v>
      </c>
      <c r="R151" s="125">
        <f>SUM(R152:R155)</f>
        <v>0</v>
      </c>
      <c r="T151" s="126">
        <f>SUM(T152:T155)</f>
        <v>0</v>
      </c>
      <c r="AR151" s="120" t="s">
        <v>79</v>
      </c>
      <c r="AT151" s="127" t="s">
        <v>71</v>
      </c>
      <c r="AU151" s="127" t="s">
        <v>72</v>
      </c>
      <c r="AY151" s="120" t="s">
        <v>163</v>
      </c>
      <c r="BK151" s="128">
        <f>SUM(BK152:BK155)</f>
        <v>0</v>
      </c>
    </row>
    <row r="152" spans="2:65" s="1" customFormat="1" ht="16.5" customHeight="1">
      <c r="B152" s="32"/>
      <c r="C152" s="131" t="s">
        <v>511</v>
      </c>
      <c r="D152" s="131" t="s">
        <v>165</v>
      </c>
      <c r="E152" s="132" t="s">
        <v>3319</v>
      </c>
      <c r="F152" s="133" t="s">
        <v>3251</v>
      </c>
      <c r="G152" s="134" t="s">
        <v>3122</v>
      </c>
      <c r="H152" s="135">
        <v>1</v>
      </c>
      <c r="I152" s="136"/>
      <c r="J152" s="137">
        <f>ROUND(I152*H152,2)</f>
        <v>0</v>
      </c>
      <c r="K152" s="133" t="s">
        <v>192</v>
      </c>
      <c r="L152" s="32"/>
      <c r="M152" s="138" t="s">
        <v>19</v>
      </c>
      <c r="N152" s="139" t="s">
        <v>43</v>
      </c>
      <c r="P152" s="140">
        <f>O152*H152</f>
        <v>0</v>
      </c>
      <c r="Q152" s="140">
        <v>0</v>
      </c>
      <c r="R152" s="140">
        <f>Q152*H152</f>
        <v>0</v>
      </c>
      <c r="S152" s="140">
        <v>0</v>
      </c>
      <c r="T152" s="141">
        <f>S152*H152</f>
        <v>0</v>
      </c>
      <c r="AR152" s="142" t="s">
        <v>170</v>
      </c>
      <c r="AT152" s="142" t="s">
        <v>165</v>
      </c>
      <c r="AU152" s="142" t="s">
        <v>79</v>
      </c>
      <c r="AY152" s="17" t="s">
        <v>163</v>
      </c>
      <c r="BE152" s="143">
        <f>IF(N152="základní",J152,0)</f>
        <v>0</v>
      </c>
      <c r="BF152" s="143">
        <f>IF(N152="snížená",J152,0)</f>
        <v>0</v>
      </c>
      <c r="BG152" s="143">
        <f>IF(N152="zákl. přenesená",J152,0)</f>
        <v>0</v>
      </c>
      <c r="BH152" s="143">
        <f>IF(N152="sníž. přenesená",J152,0)</f>
        <v>0</v>
      </c>
      <c r="BI152" s="143">
        <f>IF(N152="nulová",J152,0)</f>
        <v>0</v>
      </c>
      <c r="BJ152" s="17" t="s">
        <v>79</v>
      </c>
      <c r="BK152" s="143">
        <f>ROUND(I152*H152,2)</f>
        <v>0</v>
      </c>
      <c r="BL152" s="17" t="s">
        <v>170</v>
      </c>
      <c r="BM152" s="142" t="s">
        <v>916</v>
      </c>
    </row>
    <row r="153" spans="2:65" s="1" customFormat="1" ht="16.5" customHeight="1">
      <c r="B153" s="32"/>
      <c r="C153" s="131" t="s">
        <v>516</v>
      </c>
      <c r="D153" s="131" t="s">
        <v>165</v>
      </c>
      <c r="E153" s="132" t="s">
        <v>3320</v>
      </c>
      <c r="F153" s="133" t="s">
        <v>3321</v>
      </c>
      <c r="G153" s="134" t="s">
        <v>3122</v>
      </c>
      <c r="H153" s="135">
        <v>1</v>
      </c>
      <c r="I153" s="136"/>
      <c r="J153" s="137">
        <f>ROUND(I153*H153,2)</f>
        <v>0</v>
      </c>
      <c r="K153" s="133" t="s">
        <v>192</v>
      </c>
      <c r="L153" s="32"/>
      <c r="M153" s="138" t="s">
        <v>19</v>
      </c>
      <c r="N153" s="139" t="s">
        <v>43</v>
      </c>
      <c r="P153" s="140">
        <f>O153*H153</f>
        <v>0</v>
      </c>
      <c r="Q153" s="140">
        <v>0</v>
      </c>
      <c r="R153" s="140">
        <f>Q153*H153</f>
        <v>0</v>
      </c>
      <c r="S153" s="140">
        <v>0</v>
      </c>
      <c r="T153" s="141">
        <f>S153*H153</f>
        <v>0</v>
      </c>
      <c r="AR153" s="142" t="s">
        <v>170</v>
      </c>
      <c r="AT153" s="142" t="s">
        <v>165</v>
      </c>
      <c r="AU153" s="142" t="s">
        <v>79</v>
      </c>
      <c r="AY153" s="17" t="s">
        <v>163</v>
      </c>
      <c r="BE153" s="143">
        <f>IF(N153="základní",J153,0)</f>
        <v>0</v>
      </c>
      <c r="BF153" s="143">
        <f>IF(N153="snížená",J153,0)</f>
        <v>0</v>
      </c>
      <c r="BG153" s="143">
        <f>IF(N153="zákl. přenesená",J153,0)</f>
        <v>0</v>
      </c>
      <c r="BH153" s="143">
        <f>IF(N153="sníž. přenesená",J153,0)</f>
        <v>0</v>
      </c>
      <c r="BI153" s="143">
        <f>IF(N153="nulová",J153,0)</f>
        <v>0</v>
      </c>
      <c r="BJ153" s="17" t="s">
        <v>79</v>
      </c>
      <c r="BK153" s="143">
        <f>ROUND(I153*H153,2)</f>
        <v>0</v>
      </c>
      <c r="BL153" s="17" t="s">
        <v>170</v>
      </c>
      <c r="BM153" s="142" t="s">
        <v>928</v>
      </c>
    </row>
    <row r="154" spans="2:65" s="1" customFormat="1" ht="16.5" customHeight="1">
      <c r="B154" s="32"/>
      <c r="C154" s="131" t="s">
        <v>518</v>
      </c>
      <c r="D154" s="131" t="s">
        <v>165</v>
      </c>
      <c r="E154" s="132" t="s">
        <v>3322</v>
      </c>
      <c r="F154" s="133" t="s">
        <v>3323</v>
      </c>
      <c r="G154" s="134" t="s">
        <v>3122</v>
      </c>
      <c r="H154" s="135">
        <v>1</v>
      </c>
      <c r="I154" s="136"/>
      <c r="J154" s="137">
        <f>ROUND(I154*H154,2)</f>
        <v>0</v>
      </c>
      <c r="K154" s="133" t="s">
        <v>192</v>
      </c>
      <c r="L154" s="32"/>
      <c r="M154" s="138" t="s">
        <v>19</v>
      </c>
      <c r="N154" s="139" t="s">
        <v>43</v>
      </c>
      <c r="P154" s="140">
        <f>O154*H154</f>
        <v>0</v>
      </c>
      <c r="Q154" s="140">
        <v>0</v>
      </c>
      <c r="R154" s="140">
        <f>Q154*H154</f>
        <v>0</v>
      </c>
      <c r="S154" s="140">
        <v>0</v>
      </c>
      <c r="T154" s="141">
        <f>S154*H154</f>
        <v>0</v>
      </c>
      <c r="AR154" s="142" t="s">
        <v>170</v>
      </c>
      <c r="AT154" s="142" t="s">
        <v>165</v>
      </c>
      <c r="AU154" s="142" t="s">
        <v>79</v>
      </c>
      <c r="AY154" s="17" t="s">
        <v>163</v>
      </c>
      <c r="BE154" s="143">
        <f>IF(N154="základní",J154,0)</f>
        <v>0</v>
      </c>
      <c r="BF154" s="143">
        <f>IF(N154="snížená",J154,0)</f>
        <v>0</v>
      </c>
      <c r="BG154" s="143">
        <f>IF(N154="zákl. přenesená",J154,0)</f>
        <v>0</v>
      </c>
      <c r="BH154" s="143">
        <f>IF(N154="sníž. přenesená",J154,0)</f>
        <v>0</v>
      </c>
      <c r="BI154" s="143">
        <f>IF(N154="nulová",J154,0)</f>
        <v>0</v>
      </c>
      <c r="BJ154" s="17" t="s">
        <v>79</v>
      </c>
      <c r="BK154" s="143">
        <f>ROUND(I154*H154,2)</f>
        <v>0</v>
      </c>
      <c r="BL154" s="17" t="s">
        <v>170</v>
      </c>
      <c r="BM154" s="142" t="s">
        <v>939</v>
      </c>
    </row>
    <row r="155" spans="2:65" s="1" customFormat="1" ht="16.5" customHeight="1">
      <c r="B155" s="32"/>
      <c r="C155" s="131" t="s">
        <v>523</v>
      </c>
      <c r="D155" s="131" t="s">
        <v>165</v>
      </c>
      <c r="E155" s="132" t="s">
        <v>3324</v>
      </c>
      <c r="F155" s="133" t="s">
        <v>3325</v>
      </c>
      <c r="G155" s="134" t="s">
        <v>3122</v>
      </c>
      <c r="H155" s="135">
        <v>1</v>
      </c>
      <c r="I155" s="136"/>
      <c r="J155" s="137">
        <f>ROUND(I155*H155,2)</f>
        <v>0</v>
      </c>
      <c r="K155" s="133" t="s">
        <v>192</v>
      </c>
      <c r="L155" s="32"/>
      <c r="M155" s="184" t="s">
        <v>19</v>
      </c>
      <c r="N155" s="185" t="s">
        <v>43</v>
      </c>
      <c r="O155" s="182"/>
      <c r="P155" s="186">
        <f>O155*H155</f>
        <v>0</v>
      </c>
      <c r="Q155" s="186">
        <v>0</v>
      </c>
      <c r="R155" s="186">
        <f>Q155*H155</f>
        <v>0</v>
      </c>
      <c r="S155" s="186">
        <v>0</v>
      </c>
      <c r="T155" s="187">
        <f>S155*H155</f>
        <v>0</v>
      </c>
      <c r="AR155" s="142" t="s">
        <v>170</v>
      </c>
      <c r="AT155" s="142" t="s">
        <v>165</v>
      </c>
      <c r="AU155" s="142" t="s">
        <v>79</v>
      </c>
      <c r="AY155" s="17" t="s">
        <v>163</v>
      </c>
      <c r="BE155" s="143">
        <f>IF(N155="základní",J155,0)</f>
        <v>0</v>
      </c>
      <c r="BF155" s="143">
        <f>IF(N155="snížená",J155,0)</f>
        <v>0</v>
      </c>
      <c r="BG155" s="143">
        <f>IF(N155="zákl. přenesená",J155,0)</f>
        <v>0</v>
      </c>
      <c r="BH155" s="143">
        <f>IF(N155="sníž. přenesená",J155,0)</f>
        <v>0</v>
      </c>
      <c r="BI155" s="143">
        <f>IF(N155="nulová",J155,0)</f>
        <v>0</v>
      </c>
      <c r="BJ155" s="17" t="s">
        <v>79</v>
      </c>
      <c r="BK155" s="143">
        <f>ROUND(I155*H155,2)</f>
        <v>0</v>
      </c>
      <c r="BL155" s="17" t="s">
        <v>170</v>
      </c>
      <c r="BM155" s="142" t="s">
        <v>946</v>
      </c>
    </row>
    <row r="156" spans="2:65" s="1" customFormat="1" ht="6.95" customHeight="1">
      <c r="B156" s="41"/>
      <c r="C156" s="42"/>
      <c r="D156" s="42"/>
      <c r="E156" s="42"/>
      <c r="F156" s="42"/>
      <c r="G156" s="42"/>
      <c r="H156" s="42"/>
      <c r="I156" s="42"/>
      <c r="J156" s="42"/>
      <c r="K156" s="42"/>
      <c r="L156" s="32"/>
    </row>
  </sheetData>
  <sheetProtection algorithmName="SHA-512" hashValue="eo+znosF7GXEyl36v0O/lzmeKsK4aQ26C1Wd1bMLuM/WEqdA7WzSlDdlYi6Cv3CoyTJjRc5nY90tziONwi+dMg==" saltValue="mxHto6nyZA4P3GKeZ6f1InoeSkjtboZanBLYvNeW+GD02BH0uyTwiuPEVuOT/LvZ/J2WvNEXQRktWfEP+0OqMw==" spinCount="100000" sheet="1" objects="1" scenarios="1" formatColumns="0" formatRows="0" autoFilter="0"/>
  <autoFilter ref="C90:K155" xr:uid="{00000000-0009-0000-0000-000004000000}"/>
  <mergeCells count="12">
    <mergeCell ref="E83:H83"/>
    <mergeCell ref="L2:V2"/>
    <mergeCell ref="E50:H50"/>
    <mergeCell ref="E52:H52"/>
    <mergeCell ref="E54:H54"/>
    <mergeCell ref="E79:H79"/>
    <mergeCell ref="E81:H81"/>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282"/>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99"/>
      <c r="M2" s="299"/>
      <c r="N2" s="299"/>
      <c r="O2" s="299"/>
      <c r="P2" s="299"/>
      <c r="Q2" s="299"/>
      <c r="R2" s="299"/>
      <c r="S2" s="299"/>
      <c r="T2" s="299"/>
      <c r="U2" s="299"/>
      <c r="V2" s="299"/>
      <c r="AT2" s="17" t="s">
        <v>98</v>
      </c>
    </row>
    <row r="3" spans="2:46" ht="6.95" customHeight="1">
      <c r="B3" s="18"/>
      <c r="C3" s="19"/>
      <c r="D3" s="19"/>
      <c r="E3" s="19"/>
      <c r="F3" s="19"/>
      <c r="G3" s="19"/>
      <c r="H3" s="19"/>
      <c r="I3" s="19"/>
      <c r="J3" s="19"/>
      <c r="K3" s="19"/>
      <c r="L3" s="20"/>
      <c r="AT3" s="17" t="s">
        <v>81</v>
      </c>
    </row>
    <row r="4" spans="2:46" ht="24.95" customHeight="1">
      <c r="B4" s="20"/>
      <c r="D4" s="21" t="s">
        <v>105</v>
      </c>
      <c r="L4" s="20"/>
      <c r="M4" s="90" t="s">
        <v>10</v>
      </c>
      <c r="AT4" s="17" t="s">
        <v>4</v>
      </c>
    </row>
    <row r="5" spans="2:46" ht="6.95" customHeight="1">
      <c r="B5" s="20"/>
      <c r="L5" s="20"/>
    </row>
    <row r="6" spans="2:46" ht="12" customHeight="1">
      <c r="B6" s="20"/>
      <c r="D6" s="27" t="s">
        <v>16</v>
      </c>
      <c r="L6" s="20"/>
    </row>
    <row r="7" spans="2:46" ht="16.5" customHeight="1">
      <c r="B7" s="20"/>
      <c r="E7" s="314" t="str">
        <f>'Rekapitulace stavby'!K6</f>
        <v>Sportovní hala Sušice</v>
      </c>
      <c r="F7" s="315"/>
      <c r="G7" s="315"/>
      <c r="H7" s="315"/>
      <c r="L7" s="20"/>
    </row>
    <row r="8" spans="2:46" ht="12" customHeight="1">
      <c r="B8" s="20"/>
      <c r="D8" s="27" t="s">
        <v>106</v>
      </c>
      <c r="L8" s="20"/>
    </row>
    <row r="9" spans="2:46" s="1" customFormat="1" ht="16.5" customHeight="1">
      <c r="B9" s="32"/>
      <c r="E9" s="314" t="s">
        <v>107</v>
      </c>
      <c r="F9" s="316"/>
      <c r="G9" s="316"/>
      <c r="H9" s="316"/>
      <c r="L9" s="32"/>
    </row>
    <row r="10" spans="2:46" s="1" customFormat="1" ht="12" customHeight="1">
      <c r="B10" s="32"/>
      <c r="D10" s="27" t="s">
        <v>108</v>
      </c>
      <c r="L10" s="32"/>
    </row>
    <row r="11" spans="2:46" s="1" customFormat="1" ht="16.5" customHeight="1">
      <c r="B11" s="32"/>
      <c r="E11" s="273" t="s">
        <v>3326</v>
      </c>
      <c r="F11" s="316"/>
      <c r="G11" s="316"/>
      <c r="H11" s="316"/>
      <c r="L11" s="32"/>
    </row>
    <row r="12" spans="2:46" s="1" customFormat="1" ht="11.25">
      <c r="B12" s="32"/>
      <c r="L12" s="32"/>
    </row>
    <row r="13" spans="2:46" s="1" customFormat="1" ht="12" customHeight="1">
      <c r="B13" s="32"/>
      <c r="D13" s="27" t="s">
        <v>18</v>
      </c>
      <c r="F13" s="25" t="s">
        <v>19</v>
      </c>
      <c r="I13" s="27" t="s">
        <v>20</v>
      </c>
      <c r="J13" s="25" t="s">
        <v>19</v>
      </c>
      <c r="L13" s="32"/>
    </row>
    <row r="14" spans="2:46" s="1" customFormat="1" ht="12" customHeight="1">
      <c r="B14" s="32"/>
      <c r="D14" s="27" t="s">
        <v>21</v>
      </c>
      <c r="F14" s="25" t="s">
        <v>22</v>
      </c>
      <c r="I14" s="27" t="s">
        <v>23</v>
      </c>
      <c r="J14" s="49" t="str">
        <f>'Rekapitulace stavby'!AN8</f>
        <v>Vyplň údaj</v>
      </c>
      <c r="L14" s="32"/>
    </row>
    <row r="15" spans="2:46" s="1" customFormat="1" ht="10.9" customHeight="1">
      <c r="B15" s="32"/>
      <c r="L15" s="32"/>
    </row>
    <row r="16" spans="2:46" s="1" customFormat="1" ht="12" customHeight="1">
      <c r="B16" s="32"/>
      <c r="D16" s="27" t="s">
        <v>24</v>
      </c>
      <c r="I16" s="27" t="s">
        <v>25</v>
      </c>
      <c r="J16" s="25" t="s">
        <v>19</v>
      </c>
      <c r="L16" s="32"/>
    </row>
    <row r="17" spans="2:12" s="1" customFormat="1" ht="18" customHeight="1">
      <c r="B17" s="32"/>
      <c r="E17" s="25" t="s">
        <v>26</v>
      </c>
      <c r="I17" s="27" t="s">
        <v>27</v>
      </c>
      <c r="J17" s="25" t="s">
        <v>19</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317" t="str">
        <f>'Rekapitulace stavby'!E14</f>
        <v>Vyplň údaj</v>
      </c>
      <c r="F20" s="298"/>
      <c r="G20" s="298"/>
      <c r="H20" s="298"/>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31</v>
      </c>
      <c r="L22" s="32"/>
    </row>
    <row r="23" spans="2:12" s="1" customFormat="1" ht="18" customHeight="1">
      <c r="B23" s="32"/>
      <c r="E23" s="25" t="s">
        <v>32</v>
      </c>
      <c r="I23" s="27" t="s">
        <v>27</v>
      </c>
      <c r="J23" s="25" t="s">
        <v>33</v>
      </c>
      <c r="L23" s="32"/>
    </row>
    <row r="24" spans="2:12" s="1" customFormat="1" ht="6.95" customHeight="1">
      <c r="B24" s="32"/>
      <c r="L24" s="32"/>
    </row>
    <row r="25" spans="2:12" s="1" customFormat="1" ht="12" customHeight="1">
      <c r="B25" s="32"/>
      <c r="D25" s="27" t="s">
        <v>35</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36</v>
      </c>
      <c r="L28" s="32"/>
    </row>
    <row r="29" spans="2:12" s="7" customFormat="1" ht="16.5" customHeight="1">
      <c r="B29" s="91"/>
      <c r="E29" s="303" t="s">
        <v>19</v>
      </c>
      <c r="F29" s="303"/>
      <c r="G29" s="303"/>
      <c r="H29" s="303"/>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38</v>
      </c>
      <c r="J32" s="63">
        <f>ROUND(J95, 2)</f>
        <v>0</v>
      </c>
      <c r="L32" s="32"/>
    </row>
    <row r="33" spans="2:12" s="1" customFormat="1" ht="6.95" customHeight="1">
      <c r="B33" s="32"/>
      <c r="D33" s="50"/>
      <c r="E33" s="50"/>
      <c r="F33" s="50"/>
      <c r="G33" s="50"/>
      <c r="H33" s="50"/>
      <c r="I33" s="50"/>
      <c r="J33" s="50"/>
      <c r="K33" s="50"/>
      <c r="L33" s="32"/>
    </row>
    <row r="34" spans="2:12" s="1" customFormat="1" ht="14.45" customHeight="1">
      <c r="B34" s="32"/>
      <c r="F34" s="35" t="s">
        <v>40</v>
      </c>
      <c r="I34" s="35" t="s">
        <v>39</v>
      </c>
      <c r="J34" s="35" t="s">
        <v>41</v>
      </c>
      <c r="L34" s="32"/>
    </row>
    <row r="35" spans="2:12" s="1" customFormat="1" ht="14.45" customHeight="1">
      <c r="B35" s="32"/>
      <c r="D35" s="52" t="s">
        <v>42</v>
      </c>
      <c r="E35" s="27" t="s">
        <v>43</v>
      </c>
      <c r="F35" s="83">
        <f>ROUND((SUM(BE95:BE281)),  2)</f>
        <v>0</v>
      </c>
      <c r="I35" s="93">
        <v>0.21</v>
      </c>
      <c r="J35" s="83">
        <f>ROUND(((SUM(BE95:BE281))*I35),  2)</f>
        <v>0</v>
      </c>
      <c r="L35" s="32"/>
    </row>
    <row r="36" spans="2:12" s="1" customFormat="1" ht="14.45" customHeight="1">
      <c r="B36" s="32"/>
      <c r="E36" s="27" t="s">
        <v>44</v>
      </c>
      <c r="F36" s="83">
        <f>ROUND((SUM(BF95:BF281)),  2)</f>
        <v>0</v>
      </c>
      <c r="I36" s="93">
        <v>0.12</v>
      </c>
      <c r="J36" s="83">
        <f>ROUND(((SUM(BF95:BF281))*I36),  2)</f>
        <v>0</v>
      </c>
      <c r="L36" s="32"/>
    </row>
    <row r="37" spans="2:12" s="1" customFormat="1" ht="14.45" hidden="1" customHeight="1">
      <c r="B37" s="32"/>
      <c r="E37" s="27" t="s">
        <v>45</v>
      </c>
      <c r="F37" s="83">
        <f>ROUND((SUM(BG95:BG281)),  2)</f>
        <v>0</v>
      </c>
      <c r="I37" s="93">
        <v>0.21</v>
      </c>
      <c r="J37" s="83">
        <f>0</f>
        <v>0</v>
      </c>
      <c r="L37" s="32"/>
    </row>
    <row r="38" spans="2:12" s="1" customFormat="1" ht="14.45" hidden="1" customHeight="1">
      <c r="B38" s="32"/>
      <c r="E38" s="27" t="s">
        <v>46</v>
      </c>
      <c r="F38" s="83">
        <f>ROUND((SUM(BH95:BH281)),  2)</f>
        <v>0</v>
      </c>
      <c r="I38" s="93">
        <v>0.12</v>
      </c>
      <c r="J38" s="83">
        <f>0</f>
        <v>0</v>
      </c>
      <c r="L38" s="32"/>
    </row>
    <row r="39" spans="2:12" s="1" customFormat="1" ht="14.45" hidden="1" customHeight="1">
      <c r="B39" s="32"/>
      <c r="E39" s="27" t="s">
        <v>47</v>
      </c>
      <c r="F39" s="83">
        <f>ROUND((SUM(BI95:BI281)),  2)</f>
        <v>0</v>
      </c>
      <c r="I39" s="93">
        <v>0</v>
      </c>
      <c r="J39" s="83">
        <f>0</f>
        <v>0</v>
      </c>
      <c r="L39" s="32"/>
    </row>
    <row r="40" spans="2:12" s="1" customFormat="1" ht="6.95" customHeight="1">
      <c r="B40" s="32"/>
      <c r="L40" s="32"/>
    </row>
    <row r="41" spans="2:12" s="1" customFormat="1" ht="25.35" customHeight="1">
      <c r="B41" s="32"/>
      <c r="C41" s="94"/>
      <c r="D41" s="95" t="s">
        <v>48</v>
      </c>
      <c r="E41" s="54"/>
      <c r="F41" s="54"/>
      <c r="G41" s="96" t="s">
        <v>49</v>
      </c>
      <c r="H41" s="97" t="s">
        <v>50</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110</v>
      </c>
      <c r="L47" s="32"/>
    </row>
    <row r="48" spans="2:12" s="1" customFormat="1" ht="6.95" customHeight="1">
      <c r="B48" s="32"/>
      <c r="L48" s="32"/>
    </row>
    <row r="49" spans="2:47" s="1" customFormat="1" ht="12" customHeight="1">
      <c r="B49" s="32"/>
      <c r="C49" s="27" t="s">
        <v>16</v>
      </c>
      <c r="L49" s="32"/>
    </row>
    <row r="50" spans="2:47" s="1" customFormat="1" ht="16.5" customHeight="1">
      <c r="B50" s="32"/>
      <c r="E50" s="314" t="str">
        <f>E7</f>
        <v>Sportovní hala Sušice</v>
      </c>
      <c r="F50" s="315"/>
      <c r="G50" s="315"/>
      <c r="H50" s="315"/>
      <c r="L50" s="32"/>
    </row>
    <row r="51" spans="2:47" ht="12" customHeight="1">
      <c r="B51" s="20"/>
      <c r="C51" s="27" t="s">
        <v>106</v>
      </c>
      <c r="L51" s="20"/>
    </row>
    <row r="52" spans="2:47" s="1" customFormat="1" ht="16.5" customHeight="1">
      <c r="B52" s="32"/>
      <c r="E52" s="314" t="s">
        <v>107</v>
      </c>
      <c r="F52" s="316"/>
      <c r="G52" s="316"/>
      <c r="H52" s="316"/>
      <c r="L52" s="32"/>
    </row>
    <row r="53" spans="2:47" s="1" customFormat="1" ht="12" customHeight="1">
      <c r="B53" s="32"/>
      <c r="C53" s="27" t="s">
        <v>108</v>
      </c>
      <c r="L53" s="32"/>
    </row>
    <row r="54" spans="2:47" s="1" customFormat="1" ht="16.5" customHeight="1">
      <c r="B54" s="32"/>
      <c r="E54" s="273" t="str">
        <f>E11</f>
        <v>D.07 - Elektroinstalace - silnoproud</v>
      </c>
      <c r="F54" s="316"/>
      <c r="G54" s="316"/>
      <c r="H54" s="316"/>
      <c r="L54" s="32"/>
    </row>
    <row r="55" spans="2:47" s="1" customFormat="1" ht="6.95" customHeight="1">
      <c r="B55" s="32"/>
      <c r="L55" s="32"/>
    </row>
    <row r="56" spans="2:47" s="1" customFormat="1" ht="12" customHeight="1">
      <c r="B56" s="32"/>
      <c r="C56" s="27" t="s">
        <v>21</v>
      </c>
      <c r="F56" s="25" t="str">
        <f>F14</f>
        <v xml:space="preserve"> </v>
      </c>
      <c r="I56" s="27" t="s">
        <v>23</v>
      </c>
      <c r="J56" s="49" t="str">
        <f>IF(J14="","",J14)</f>
        <v>Vyplň údaj</v>
      </c>
      <c r="L56" s="32"/>
    </row>
    <row r="57" spans="2:47" s="1" customFormat="1" ht="6.95" customHeight="1">
      <c r="B57" s="32"/>
      <c r="L57" s="32"/>
    </row>
    <row r="58" spans="2:47" s="1" customFormat="1" ht="15.2" customHeight="1">
      <c r="B58" s="32"/>
      <c r="C58" s="27" t="s">
        <v>24</v>
      </c>
      <c r="F58" s="25" t="str">
        <f>E17</f>
        <v>Město Sušice, nám. Svobody 138, 342 01 Sušice</v>
      </c>
      <c r="I58" s="27" t="s">
        <v>30</v>
      </c>
      <c r="J58" s="30" t="str">
        <f>E23</f>
        <v>APRIS s.r.o</v>
      </c>
      <c r="L58" s="32"/>
    </row>
    <row r="59" spans="2:47" s="1" customFormat="1" ht="15.2" customHeight="1">
      <c r="B59" s="32"/>
      <c r="C59" s="27" t="s">
        <v>28</v>
      </c>
      <c r="F59" s="25" t="str">
        <f>IF(E20="","",E20)</f>
        <v>Vyplň údaj</v>
      </c>
      <c r="I59" s="27" t="s">
        <v>35</v>
      </c>
      <c r="J59" s="30" t="str">
        <f>E26</f>
        <v xml:space="preserve"> </v>
      </c>
      <c r="L59" s="32"/>
    </row>
    <row r="60" spans="2:47" s="1" customFormat="1" ht="10.35" customHeight="1">
      <c r="B60" s="32"/>
      <c r="L60" s="32"/>
    </row>
    <row r="61" spans="2:47" s="1" customFormat="1" ht="29.25" customHeight="1">
      <c r="B61" s="32"/>
      <c r="C61" s="100" t="s">
        <v>111</v>
      </c>
      <c r="D61" s="94"/>
      <c r="E61" s="94"/>
      <c r="F61" s="94"/>
      <c r="G61" s="94"/>
      <c r="H61" s="94"/>
      <c r="I61" s="94"/>
      <c r="J61" s="101" t="s">
        <v>112</v>
      </c>
      <c r="K61" s="94"/>
      <c r="L61" s="32"/>
    </row>
    <row r="62" spans="2:47" s="1" customFormat="1" ht="10.35" customHeight="1">
      <c r="B62" s="32"/>
      <c r="L62" s="32"/>
    </row>
    <row r="63" spans="2:47" s="1" customFormat="1" ht="22.9" customHeight="1">
      <c r="B63" s="32"/>
      <c r="C63" s="102" t="s">
        <v>70</v>
      </c>
      <c r="J63" s="63">
        <f>J95</f>
        <v>0</v>
      </c>
      <c r="L63" s="32"/>
      <c r="AU63" s="17" t="s">
        <v>113</v>
      </c>
    </row>
    <row r="64" spans="2:47" s="8" customFormat="1" ht="24.95" customHeight="1">
      <c r="B64" s="103"/>
      <c r="D64" s="104" t="s">
        <v>3327</v>
      </c>
      <c r="E64" s="105"/>
      <c r="F64" s="105"/>
      <c r="G64" s="105"/>
      <c r="H64" s="105"/>
      <c r="I64" s="105"/>
      <c r="J64" s="106">
        <f>J96</f>
        <v>0</v>
      </c>
      <c r="L64" s="103"/>
    </row>
    <row r="65" spans="2:12" s="8" customFormat="1" ht="24.95" customHeight="1">
      <c r="B65" s="103"/>
      <c r="D65" s="104" t="s">
        <v>3328</v>
      </c>
      <c r="E65" s="105"/>
      <c r="F65" s="105"/>
      <c r="G65" s="105"/>
      <c r="H65" s="105"/>
      <c r="I65" s="105"/>
      <c r="J65" s="106">
        <f>J101</f>
        <v>0</v>
      </c>
      <c r="L65" s="103"/>
    </row>
    <row r="66" spans="2:12" s="8" customFormat="1" ht="24.95" customHeight="1">
      <c r="B66" s="103"/>
      <c r="D66" s="104" t="s">
        <v>3329</v>
      </c>
      <c r="E66" s="105"/>
      <c r="F66" s="105"/>
      <c r="G66" s="105"/>
      <c r="H66" s="105"/>
      <c r="I66" s="105"/>
      <c r="J66" s="106">
        <f>J129</f>
        <v>0</v>
      </c>
      <c r="L66" s="103"/>
    </row>
    <row r="67" spans="2:12" s="8" customFormat="1" ht="24.95" customHeight="1">
      <c r="B67" s="103"/>
      <c r="D67" s="104" t="s">
        <v>3330</v>
      </c>
      <c r="E67" s="105"/>
      <c r="F67" s="105"/>
      <c r="G67" s="105"/>
      <c r="H67" s="105"/>
      <c r="I67" s="105"/>
      <c r="J67" s="106">
        <f>J155</f>
        <v>0</v>
      </c>
      <c r="L67" s="103"/>
    </row>
    <row r="68" spans="2:12" s="8" customFormat="1" ht="24.95" customHeight="1">
      <c r="B68" s="103"/>
      <c r="D68" s="104" t="s">
        <v>3331</v>
      </c>
      <c r="E68" s="105"/>
      <c r="F68" s="105"/>
      <c r="G68" s="105"/>
      <c r="H68" s="105"/>
      <c r="I68" s="105"/>
      <c r="J68" s="106">
        <f>J192</f>
        <v>0</v>
      </c>
      <c r="L68" s="103"/>
    </row>
    <row r="69" spans="2:12" s="8" customFormat="1" ht="24.95" customHeight="1">
      <c r="B69" s="103"/>
      <c r="D69" s="104" t="s">
        <v>3332</v>
      </c>
      <c r="E69" s="105"/>
      <c r="F69" s="105"/>
      <c r="G69" s="105"/>
      <c r="H69" s="105"/>
      <c r="I69" s="105"/>
      <c r="J69" s="106">
        <f>J242</f>
        <v>0</v>
      </c>
      <c r="L69" s="103"/>
    </row>
    <row r="70" spans="2:12" s="8" customFormat="1" ht="24.95" customHeight="1">
      <c r="B70" s="103"/>
      <c r="D70" s="104" t="s">
        <v>3333</v>
      </c>
      <c r="E70" s="105"/>
      <c r="F70" s="105"/>
      <c r="G70" s="105"/>
      <c r="H70" s="105"/>
      <c r="I70" s="105"/>
      <c r="J70" s="106">
        <f>J246</f>
        <v>0</v>
      </c>
      <c r="L70" s="103"/>
    </row>
    <row r="71" spans="2:12" s="8" customFormat="1" ht="24.95" customHeight="1">
      <c r="B71" s="103"/>
      <c r="D71" s="104" t="s">
        <v>3334</v>
      </c>
      <c r="E71" s="105"/>
      <c r="F71" s="105"/>
      <c r="G71" s="105"/>
      <c r="H71" s="105"/>
      <c r="I71" s="105"/>
      <c r="J71" s="106">
        <f>J258</f>
        <v>0</v>
      </c>
      <c r="L71" s="103"/>
    </row>
    <row r="72" spans="2:12" s="8" customFormat="1" ht="24.95" customHeight="1">
      <c r="B72" s="103"/>
      <c r="D72" s="104" t="s">
        <v>3335</v>
      </c>
      <c r="E72" s="105"/>
      <c r="F72" s="105"/>
      <c r="G72" s="105"/>
      <c r="H72" s="105"/>
      <c r="I72" s="105"/>
      <c r="J72" s="106">
        <f>J268</f>
        <v>0</v>
      </c>
      <c r="L72" s="103"/>
    </row>
    <row r="73" spans="2:12" s="8" customFormat="1" ht="24.95" customHeight="1">
      <c r="B73" s="103"/>
      <c r="D73" s="104" t="s">
        <v>3336</v>
      </c>
      <c r="E73" s="105"/>
      <c r="F73" s="105"/>
      <c r="G73" s="105"/>
      <c r="H73" s="105"/>
      <c r="I73" s="105"/>
      <c r="J73" s="106">
        <f>J275</f>
        <v>0</v>
      </c>
      <c r="L73" s="103"/>
    </row>
    <row r="74" spans="2:12" s="1" customFormat="1" ht="21.75" customHeight="1">
      <c r="B74" s="32"/>
      <c r="L74" s="32"/>
    </row>
    <row r="75" spans="2:12" s="1" customFormat="1" ht="6.95" customHeight="1">
      <c r="B75" s="41"/>
      <c r="C75" s="42"/>
      <c r="D75" s="42"/>
      <c r="E75" s="42"/>
      <c r="F75" s="42"/>
      <c r="G75" s="42"/>
      <c r="H75" s="42"/>
      <c r="I75" s="42"/>
      <c r="J75" s="42"/>
      <c r="K75" s="42"/>
      <c r="L75" s="32"/>
    </row>
    <row r="79" spans="2:12" s="1" customFormat="1" ht="6.95" customHeight="1">
      <c r="B79" s="43"/>
      <c r="C79" s="44"/>
      <c r="D79" s="44"/>
      <c r="E79" s="44"/>
      <c r="F79" s="44"/>
      <c r="G79" s="44"/>
      <c r="H79" s="44"/>
      <c r="I79" s="44"/>
      <c r="J79" s="44"/>
      <c r="K79" s="44"/>
      <c r="L79" s="32"/>
    </row>
    <row r="80" spans="2:12" s="1" customFormat="1" ht="24.95" customHeight="1">
      <c r="B80" s="32"/>
      <c r="C80" s="21" t="s">
        <v>148</v>
      </c>
      <c r="L80" s="32"/>
    </row>
    <row r="81" spans="2:63" s="1" customFormat="1" ht="6.95" customHeight="1">
      <c r="B81" s="32"/>
      <c r="L81" s="32"/>
    </row>
    <row r="82" spans="2:63" s="1" customFormat="1" ht="12" customHeight="1">
      <c r="B82" s="32"/>
      <c r="C82" s="27" t="s">
        <v>16</v>
      </c>
      <c r="L82" s="32"/>
    </row>
    <row r="83" spans="2:63" s="1" customFormat="1" ht="16.5" customHeight="1">
      <c r="B83" s="32"/>
      <c r="E83" s="314" t="str">
        <f>E7</f>
        <v>Sportovní hala Sušice</v>
      </c>
      <c r="F83" s="315"/>
      <c r="G83" s="315"/>
      <c r="H83" s="315"/>
      <c r="L83" s="32"/>
    </row>
    <row r="84" spans="2:63" ht="12" customHeight="1">
      <c r="B84" s="20"/>
      <c r="C84" s="27" t="s">
        <v>106</v>
      </c>
      <c r="L84" s="20"/>
    </row>
    <row r="85" spans="2:63" s="1" customFormat="1" ht="16.5" customHeight="1">
      <c r="B85" s="32"/>
      <c r="E85" s="314" t="s">
        <v>107</v>
      </c>
      <c r="F85" s="316"/>
      <c r="G85" s="316"/>
      <c r="H85" s="316"/>
      <c r="L85" s="32"/>
    </row>
    <row r="86" spans="2:63" s="1" customFormat="1" ht="12" customHeight="1">
      <c r="B86" s="32"/>
      <c r="C86" s="27" t="s">
        <v>108</v>
      </c>
      <c r="L86" s="32"/>
    </row>
    <row r="87" spans="2:63" s="1" customFormat="1" ht="16.5" customHeight="1">
      <c r="B87" s="32"/>
      <c r="E87" s="273" t="str">
        <f>E11</f>
        <v>D.07 - Elektroinstalace - silnoproud</v>
      </c>
      <c r="F87" s="316"/>
      <c r="G87" s="316"/>
      <c r="H87" s="316"/>
      <c r="L87" s="32"/>
    </row>
    <row r="88" spans="2:63" s="1" customFormat="1" ht="6.95" customHeight="1">
      <c r="B88" s="32"/>
      <c r="L88" s="32"/>
    </row>
    <row r="89" spans="2:63" s="1" customFormat="1" ht="12" customHeight="1">
      <c r="B89" s="32"/>
      <c r="C89" s="27" t="s">
        <v>21</v>
      </c>
      <c r="F89" s="25" t="str">
        <f>F14</f>
        <v xml:space="preserve"> </v>
      </c>
      <c r="I89" s="27" t="s">
        <v>23</v>
      </c>
      <c r="J89" s="49" t="str">
        <f>IF(J14="","",J14)</f>
        <v>Vyplň údaj</v>
      </c>
      <c r="L89" s="32"/>
    </row>
    <row r="90" spans="2:63" s="1" customFormat="1" ht="6.95" customHeight="1">
      <c r="B90" s="32"/>
      <c r="L90" s="32"/>
    </row>
    <row r="91" spans="2:63" s="1" customFormat="1" ht="15.2" customHeight="1">
      <c r="B91" s="32"/>
      <c r="C91" s="27" t="s">
        <v>24</v>
      </c>
      <c r="F91" s="25" t="str">
        <f>E17</f>
        <v>Město Sušice, nám. Svobody 138, 342 01 Sušice</v>
      </c>
      <c r="I91" s="27" t="s">
        <v>30</v>
      </c>
      <c r="J91" s="30" t="str">
        <f>E23</f>
        <v>APRIS s.r.o</v>
      </c>
      <c r="L91" s="32"/>
    </row>
    <row r="92" spans="2:63" s="1" customFormat="1" ht="15.2" customHeight="1">
      <c r="B92" s="32"/>
      <c r="C92" s="27" t="s">
        <v>28</v>
      </c>
      <c r="F92" s="25" t="str">
        <f>IF(E20="","",E20)</f>
        <v>Vyplň údaj</v>
      </c>
      <c r="I92" s="27" t="s">
        <v>35</v>
      </c>
      <c r="J92" s="30" t="str">
        <f>E26</f>
        <v xml:space="preserve"> </v>
      </c>
      <c r="L92" s="32"/>
    </row>
    <row r="93" spans="2:63" s="1" customFormat="1" ht="10.35" customHeight="1">
      <c r="B93" s="32"/>
      <c r="L93" s="32"/>
    </row>
    <row r="94" spans="2:63" s="10" customFormat="1" ht="29.25" customHeight="1">
      <c r="B94" s="111"/>
      <c r="C94" s="112" t="s">
        <v>149</v>
      </c>
      <c r="D94" s="113" t="s">
        <v>57</v>
      </c>
      <c r="E94" s="113" t="s">
        <v>53</v>
      </c>
      <c r="F94" s="113" t="s">
        <v>54</v>
      </c>
      <c r="G94" s="113" t="s">
        <v>150</v>
      </c>
      <c r="H94" s="113" t="s">
        <v>151</v>
      </c>
      <c r="I94" s="113" t="s">
        <v>152</v>
      </c>
      <c r="J94" s="113" t="s">
        <v>112</v>
      </c>
      <c r="K94" s="114" t="s">
        <v>153</v>
      </c>
      <c r="L94" s="111"/>
      <c r="M94" s="56" t="s">
        <v>19</v>
      </c>
      <c r="N94" s="57" t="s">
        <v>42</v>
      </c>
      <c r="O94" s="57" t="s">
        <v>154</v>
      </c>
      <c r="P94" s="57" t="s">
        <v>155</v>
      </c>
      <c r="Q94" s="57" t="s">
        <v>156</v>
      </c>
      <c r="R94" s="57" t="s">
        <v>157</v>
      </c>
      <c r="S94" s="57" t="s">
        <v>158</v>
      </c>
      <c r="T94" s="58" t="s">
        <v>159</v>
      </c>
    </row>
    <row r="95" spans="2:63" s="1" customFormat="1" ht="22.9" customHeight="1">
      <c r="B95" s="32"/>
      <c r="C95" s="61" t="s">
        <v>160</v>
      </c>
      <c r="J95" s="115">
        <f>BK95</f>
        <v>0</v>
      </c>
      <c r="L95" s="32"/>
      <c r="M95" s="59"/>
      <c r="N95" s="50"/>
      <c r="O95" s="50"/>
      <c r="P95" s="116">
        <f>P96+P101+P129+P155+P192+P242+P246+P258+P268+P275</f>
        <v>0</v>
      </c>
      <c r="Q95" s="50"/>
      <c r="R95" s="116">
        <f>R96+R101+R129+R155+R192+R242+R246+R258+R268+R275</f>
        <v>0</v>
      </c>
      <c r="S95" s="50"/>
      <c r="T95" s="117">
        <f>T96+T101+T129+T155+T192+T242+T246+T258+T268+T275</f>
        <v>0</v>
      </c>
      <c r="AT95" s="17" t="s">
        <v>71</v>
      </c>
      <c r="AU95" s="17" t="s">
        <v>113</v>
      </c>
      <c r="BK95" s="118">
        <f>BK96+BK101+BK129+BK155+BK192+BK242+BK246+BK258+BK268+BK275</f>
        <v>0</v>
      </c>
    </row>
    <row r="96" spans="2:63" s="11" customFormat="1" ht="25.9" customHeight="1">
      <c r="B96" s="119"/>
      <c r="D96" s="120" t="s">
        <v>71</v>
      </c>
      <c r="E96" s="121" t="s">
        <v>2771</v>
      </c>
      <c r="F96" s="121" t="s">
        <v>3337</v>
      </c>
      <c r="I96" s="122"/>
      <c r="J96" s="123">
        <f>BK96</f>
        <v>0</v>
      </c>
      <c r="L96" s="119"/>
      <c r="M96" s="124"/>
      <c r="P96" s="125">
        <f>SUM(P97:P100)</f>
        <v>0</v>
      </c>
      <c r="R96" s="125">
        <f>SUM(R97:R100)</f>
        <v>0</v>
      </c>
      <c r="T96" s="126">
        <f>SUM(T97:T100)</f>
        <v>0</v>
      </c>
      <c r="AR96" s="120" t="s">
        <v>79</v>
      </c>
      <c r="AT96" s="127" t="s">
        <v>71</v>
      </c>
      <c r="AU96" s="127" t="s">
        <v>72</v>
      </c>
      <c r="AY96" s="120" t="s">
        <v>163</v>
      </c>
      <c r="BK96" s="128">
        <f>SUM(BK97:BK100)</f>
        <v>0</v>
      </c>
    </row>
    <row r="97" spans="2:65" s="1" customFormat="1" ht="16.5" customHeight="1">
      <c r="B97" s="32"/>
      <c r="C97" s="131" t="s">
        <v>79</v>
      </c>
      <c r="D97" s="131" t="s">
        <v>165</v>
      </c>
      <c r="E97" s="132" t="s">
        <v>2772</v>
      </c>
      <c r="F97" s="133" t="s">
        <v>3338</v>
      </c>
      <c r="G97" s="134" t="s">
        <v>2382</v>
      </c>
      <c r="H97" s="135">
        <v>1</v>
      </c>
      <c r="I97" s="136"/>
      <c r="J97" s="137">
        <f>ROUND(I97*H97,2)</f>
        <v>0</v>
      </c>
      <c r="K97" s="133" t="s">
        <v>192</v>
      </c>
      <c r="L97" s="32"/>
      <c r="M97" s="138" t="s">
        <v>19</v>
      </c>
      <c r="N97" s="139" t="s">
        <v>43</v>
      </c>
      <c r="P97" s="140">
        <f>O97*H97</f>
        <v>0</v>
      </c>
      <c r="Q97" s="140">
        <v>0</v>
      </c>
      <c r="R97" s="140">
        <f>Q97*H97</f>
        <v>0</v>
      </c>
      <c r="S97" s="140">
        <v>0</v>
      </c>
      <c r="T97" s="141">
        <f>S97*H97</f>
        <v>0</v>
      </c>
      <c r="AR97" s="142" t="s">
        <v>170</v>
      </c>
      <c r="AT97" s="142" t="s">
        <v>165</v>
      </c>
      <c r="AU97" s="142" t="s">
        <v>79</v>
      </c>
      <c r="AY97" s="17" t="s">
        <v>163</v>
      </c>
      <c r="BE97" s="143">
        <f>IF(N97="základní",J97,0)</f>
        <v>0</v>
      </c>
      <c r="BF97" s="143">
        <f>IF(N97="snížená",J97,0)</f>
        <v>0</v>
      </c>
      <c r="BG97" s="143">
        <f>IF(N97="zákl. přenesená",J97,0)</f>
        <v>0</v>
      </c>
      <c r="BH97" s="143">
        <f>IF(N97="sníž. přenesená",J97,0)</f>
        <v>0</v>
      </c>
      <c r="BI97" s="143">
        <f>IF(N97="nulová",J97,0)</f>
        <v>0</v>
      </c>
      <c r="BJ97" s="17" t="s">
        <v>79</v>
      </c>
      <c r="BK97" s="143">
        <f>ROUND(I97*H97,2)</f>
        <v>0</v>
      </c>
      <c r="BL97" s="17" t="s">
        <v>170</v>
      </c>
      <c r="BM97" s="142" t="s">
        <v>81</v>
      </c>
    </row>
    <row r="98" spans="2:65" s="1" customFormat="1" ht="16.5" customHeight="1">
      <c r="B98" s="32"/>
      <c r="C98" s="131" t="s">
        <v>81</v>
      </c>
      <c r="D98" s="131" t="s">
        <v>165</v>
      </c>
      <c r="E98" s="132" t="s">
        <v>2774</v>
      </c>
      <c r="F98" s="133" t="s">
        <v>3339</v>
      </c>
      <c r="G98" s="134" t="s">
        <v>2382</v>
      </c>
      <c r="H98" s="135">
        <v>1</v>
      </c>
      <c r="I98" s="136"/>
      <c r="J98" s="137">
        <f>ROUND(I98*H98,2)</f>
        <v>0</v>
      </c>
      <c r="K98" s="133" t="s">
        <v>192</v>
      </c>
      <c r="L98" s="32"/>
      <c r="M98" s="138" t="s">
        <v>19</v>
      </c>
      <c r="N98" s="139" t="s">
        <v>43</v>
      </c>
      <c r="P98" s="140">
        <f>O98*H98</f>
        <v>0</v>
      </c>
      <c r="Q98" s="140">
        <v>0</v>
      </c>
      <c r="R98" s="140">
        <f>Q98*H98</f>
        <v>0</v>
      </c>
      <c r="S98" s="140">
        <v>0</v>
      </c>
      <c r="T98" s="141">
        <f>S98*H98</f>
        <v>0</v>
      </c>
      <c r="AR98" s="142" t="s">
        <v>170</v>
      </c>
      <c r="AT98" s="142" t="s">
        <v>165</v>
      </c>
      <c r="AU98" s="142" t="s">
        <v>79</v>
      </c>
      <c r="AY98" s="17" t="s">
        <v>163</v>
      </c>
      <c r="BE98" s="143">
        <f>IF(N98="základní",J98,0)</f>
        <v>0</v>
      </c>
      <c r="BF98" s="143">
        <f>IF(N98="snížená",J98,0)</f>
        <v>0</v>
      </c>
      <c r="BG98" s="143">
        <f>IF(N98="zákl. přenesená",J98,0)</f>
        <v>0</v>
      </c>
      <c r="BH98" s="143">
        <f>IF(N98="sníž. přenesená",J98,0)</f>
        <v>0</v>
      </c>
      <c r="BI98" s="143">
        <f>IF(N98="nulová",J98,0)</f>
        <v>0</v>
      </c>
      <c r="BJ98" s="17" t="s">
        <v>79</v>
      </c>
      <c r="BK98" s="143">
        <f>ROUND(I98*H98,2)</f>
        <v>0</v>
      </c>
      <c r="BL98" s="17" t="s">
        <v>170</v>
      </c>
      <c r="BM98" s="142" t="s">
        <v>170</v>
      </c>
    </row>
    <row r="99" spans="2:65" s="1" customFormat="1" ht="16.5" customHeight="1">
      <c r="B99" s="32"/>
      <c r="C99" s="131" t="s">
        <v>182</v>
      </c>
      <c r="D99" s="131" t="s">
        <v>165</v>
      </c>
      <c r="E99" s="132" t="s">
        <v>2776</v>
      </c>
      <c r="F99" s="133" t="s">
        <v>3340</v>
      </c>
      <c r="G99" s="134" t="s">
        <v>2382</v>
      </c>
      <c r="H99" s="135">
        <v>1</v>
      </c>
      <c r="I99" s="136"/>
      <c r="J99" s="137">
        <f>ROUND(I99*H99,2)</f>
        <v>0</v>
      </c>
      <c r="K99" s="133" t="s">
        <v>192</v>
      </c>
      <c r="L99" s="32"/>
      <c r="M99" s="138" t="s">
        <v>19</v>
      </c>
      <c r="N99" s="139" t="s">
        <v>43</v>
      </c>
      <c r="P99" s="140">
        <f>O99*H99</f>
        <v>0</v>
      </c>
      <c r="Q99" s="140">
        <v>0</v>
      </c>
      <c r="R99" s="140">
        <f>Q99*H99</f>
        <v>0</v>
      </c>
      <c r="S99" s="140">
        <v>0</v>
      </c>
      <c r="T99" s="141">
        <f>S99*H99</f>
        <v>0</v>
      </c>
      <c r="AR99" s="142" t="s">
        <v>170</v>
      </c>
      <c r="AT99" s="142" t="s">
        <v>165</v>
      </c>
      <c r="AU99" s="142" t="s">
        <v>79</v>
      </c>
      <c r="AY99" s="17" t="s">
        <v>163</v>
      </c>
      <c r="BE99" s="143">
        <f>IF(N99="základní",J99,0)</f>
        <v>0</v>
      </c>
      <c r="BF99" s="143">
        <f>IF(N99="snížená",J99,0)</f>
        <v>0</v>
      </c>
      <c r="BG99" s="143">
        <f>IF(N99="zákl. přenesená",J99,0)</f>
        <v>0</v>
      </c>
      <c r="BH99" s="143">
        <f>IF(N99="sníž. přenesená",J99,0)</f>
        <v>0</v>
      </c>
      <c r="BI99" s="143">
        <f>IF(N99="nulová",J99,0)</f>
        <v>0</v>
      </c>
      <c r="BJ99" s="17" t="s">
        <v>79</v>
      </c>
      <c r="BK99" s="143">
        <f>ROUND(I99*H99,2)</f>
        <v>0</v>
      </c>
      <c r="BL99" s="17" t="s">
        <v>170</v>
      </c>
      <c r="BM99" s="142" t="s">
        <v>202</v>
      </c>
    </row>
    <row r="100" spans="2:65" s="1" customFormat="1" ht="16.5" customHeight="1">
      <c r="B100" s="32"/>
      <c r="C100" s="131" t="s">
        <v>170</v>
      </c>
      <c r="D100" s="131" t="s">
        <v>165</v>
      </c>
      <c r="E100" s="132" t="s">
        <v>2778</v>
      </c>
      <c r="F100" s="133" t="s">
        <v>3341</v>
      </c>
      <c r="G100" s="134" t="s">
        <v>2382</v>
      </c>
      <c r="H100" s="135">
        <v>1</v>
      </c>
      <c r="I100" s="136"/>
      <c r="J100" s="137">
        <f>ROUND(I100*H100,2)</f>
        <v>0</v>
      </c>
      <c r="K100" s="133" t="s">
        <v>192</v>
      </c>
      <c r="L100" s="32"/>
      <c r="M100" s="138" t="s">
        <v>19</v>
      </c>
      <c r="N100" s="139" t="s">
        <v>43</v>
      </c>
      <c r="P100" s="140">
        <f>O100*H100</f>
        <v>0</v>
      </c>
      <c r="Q100" s="140">
        <v>0</v>
      </c>
      <c r="R100" s="140">
        <f>Q100*H100</f>
        <v>0</v>
      </c>
      <c r="S100" s="140">
        <v>0</v>
      </c>
      <c r="T100" s="141">
        <f>S100*H100</f>
        <v>0</v>
      </c>
      <c r="AR100" s="142" t="s">
        <v>170</v>
      </c>
      <c r="AT100" s="142" t="s">
        <v>165</v>
      </c>
      <c r="AU100" s="142" t="s">
        <v>79</v>
      </c>
      <c r="AY100" s="17" t="s">
        <v>163</v>
      </c>
      <c r="BE100" s="143">
        <f>IF(N100="základní",J100,0)</f>
        <v>0</v>
      </c>
      <c r="BF100" s="143">
        <f>IF(N100="snížená",J100,0)</f>
        <v>0</v>
      </c>
      <c r="BG100" s="143">
        <f>IF(N100="zákl. přenesená",J100,0)</f>
        <v>0</v>
      </c>
      <c r="BH100" s="143">
        <f>IF(N100="sníž. přenesená",J100,0)</f>
        <v>0</v>
      </c>
      <c r="BI100" s="143">
        <f>IF(N100="nulová",J100,0)</f>
        <v>0</v>
      </c>
      <c r="BJ100" s="17" t="s">
        <v>79</v>
      </c>
      <c r="BK100" s="143">
        <f>ROUND(I100*H100,2)</f>
        <v>0</v>
      </c>
      <c r="BL100" s="17" t="s">
        <v>170</v>
      </c>
      <c r="BM100" s="142" t="s">
        <v>214</v>
      </c>
    </row>
    <row r="101" spans="2:65" s="11" customFormat="1" ht="25.9" customHeight="1">
      <c r="B101" s="119"/>
      <c r="D101" s="120" t="s">
        <v>71</v>
      </c>
      <c r="E101" s="121" t="s">
        <v>2806</v>
      </c>
      <c r="F101" s="121" t="s">
        <v>3342</v>
      </c>
      <c r="I101" s="122"/>
      <c r="J101" s="123">
        <f>BK101</f>
        <v>0</v>
      </c>
      <c r="L101" s="119"/>
      <c r="M101" s="124"/>
      <c r="P101" s="125">
        <f>SUM(P102:P128)</f>
        <v>0</v>
      </c>
      <c r="R101" s="125">
        <f>SUM(R102:R128)</f>
        <v>0</v>
      </c>
      <c r="T101" s="126">
        <f>SUM(T102:T128)</f>
        <v>0</v>
      </c>
      <c r="AR101" s="120" t="s">
        <v>79</v>
      </c>
      <c r="AT101" s="127" t="s">
        <v>71</v>
      </c>
      <c r="AU101" s="127" t="s">
        <v>72</v>
      </c>
      <c r="AY101" s="120" t="s">
        <v>163</v>
      </c>
      <c r="BK101" s="128">
        <f>SUM(BK102:BK128)</f>
        <v>0</v>
      </c>
    </row>
    <row r="102" spans="2:65" s="1" customFormat="1" ht="16.5" customHeight="1">
      <c r="B102" s="32"/>
      <c r="C102" s="131" t="s">
        <v>196</v>
      </c>
      <c r="D102" s="131" t="s">
        <v>165</v>
      </c>
      <c r="E102" s="132" t="s">
        <v>2808</v>
      </c>
      <c r="F102" s="133" t="s">
        <v>3343</v>
      </c>
      <c r="G102" s="134" t="s">
        <v>2382</v>
      </c>
      <c r="H102" s="135">
        <v>59</v>
      </c>
      <c r="I102" s="136"/>
      <c r="J102" s="137">
        <f>ROUND(I102*H102,2)</f>
        <v>0</v>
      </c>
      <c r="K102" s="133" t="s">
        <v>192</v>
      </c>
      <c r="L102" s="32"/>
      <c r="M102" s="138" t="s">
        <v>19</v>
      </c>
      <c r="N102" s="139" t="s">
        <v>43</v>
      </c>
      <c r="P102" s="140">
        <f>O102*H102</f>
        <v>0</v>
      </c>
      <c r="Q102" s="140">
        <v>0</v>
      </c>
      <c r="R102" s="140">
        <f>Q102*H102</f>
        <v>0</v>
      </c>
      <c r="S102" s="140">
        <v>0</v>
      </c>
      <c r="T102" s="141">
        <f>S102*H102</f>
        <v>0</v>
      </c>
      <c r="AR102" s="142" t="s">
        <v>170</v>
      </c>
      <c r="AT102" s="142" t="s">
        <v>165</v>
      </c>
      <c r="AU102" s="142" t="s">
        <v>79</v>
      </c>
      <c r="AY102" s="17" t="s">
        <v>163</v>
      </c>
      <c r="BE102" s="143">
        <f>IF(N102="základní",J102,0)</f>
        <v>0</v>
      </c>
      <c r="BF102" s="143">
        <f>IF(N102="snížená",J102,0)</f>
        <v>0</v>
      </c>
      <c r="BG102" s="143">
        <f>IF(N102="zákl. přenesená",J102,0)</f>
        <v>0</v>
      </c>
      <c r="BH102" s="143">
        <f>IF(N102="sníž. přenesená",J102,0)</f>
        <v>0</v>
      </c>
      <c r="BI102" s="143">
        <f>IF(N102="nulová",J102,0)</f>
        <v>0</v>
      </c>
      <c r="BJ102" s="17" t="s">
        <v>79</v>
      </c>
      <c r="BK102" s="143">
        <f>ROUND(I102*H102,2)</f>
        <v>0</v>
      </c>
      <c r="BL102" s="17" t="s">
        <v>170</v>
      </c>
      <c r="BM102" s="142" t="s">
        <v>226</v>
      </c>
    </row>
    <row r="103" spans="2:65" s="1" customFormat="1" ht="19.5">
      <c r="B103" s="32"/>
      <c r="D103" s="148" t="s">
        <v>276</v>
      </c>
      <c r="F103" s="149" t="s">
        <v>3344</v>
      </c>
      <c r="I103" s="146"/>
      <c r="L103" s="32"/>
      <c r="M103" s="147"/>
      <c r="T103" s="53"/>
      <c r="AT103" s="17" t="s">
        <v>276</v>
      </c>
      <c r="AU103" s="17" t="s">
        <v>79</v>
      </c>
    </row>
    <row r="104" spans="2:65" s="1" customFormat="1" ht="16.5" customHeight="1">
      <c r="B104" s="32"/>
      <c r="C104" s="131" t="s">
        <v>202</v>
      </c>
      <c r="D104" s="131" t="s">
        <v>165</v>
      </c>
      <c r="E104" s="132" t="s">
        <v>2811</v>
      </c>
      <c r="F104" s="133" t="s">
        <v>3345</v>
      </c>
      <c r="G104" s="134" t="s">
        <v>2382</v>
      </c>
      <c r="H104" s="135">
        <v>16</v>
      </c>
      <c r="I104" s="136"/>
      <c r="J104" s="137">
        <f>ROUND(I104*H104,2)</f>
        <v>0</v>
      </c>
      <c r="K104" s="133" t="s">
        <v>192</v>
      </c>
      <c r="L104" s="32"/>
      <c r="M104" s="138" t="s">
        <v>19</v>
      </c>
      <c r="N104" s="139" t="s">
        <v>43</v>
      </c>
      <c r="P104" s="140">
        <f>O104*H104</f>
        <v>0</v>
      </c>
      <c r="Q104" s="140">
        <v>0</v>
      </c>
      <c r="R104" s="140">
        <f>Q104*H104</f>
        <v>0</v>
      </c>
      <c r="S104" s="140">
        <v>0</v>
      </c>
      <c r="T104" s="141">
        <f>S104*H104</f>
        <v>0</v>
      </c>
      <c r="AR104" s="142" t="s">
        <v>170</v>
      </c>
      <c r="AT104" s="142" t="s">
        <v>165</v>
      </c>
      <c r="AU104" s="142" t="s">
        <v>79</v>
      </c>
      <c r="AY104" s="17" t="s">
        <v>163</v>
      </c>
      <c r="BE104" s="143">
        <f>IF(N104="základní",J104,0)</f>
        <v>0</v>
      </c>
      <c r="BF104" s="143">
        <f>IF(N104="snížená",J104,0)</f>
        <v>0</v>
      </c>
      <c r="BG104" s="143">
        <f>IF(N104="zákl. přenesená",J104,0)</f>
        <v>0</v>
      </c>
      <c r="BH104" s="143">
        <f>IF(N104="sníž. přenesená",J104,0)</f>
        <v>0</v>
      </c>
      <c r="BI104" s="143">
        <f>IF(N104="nulová",J104,0)</f>
        <v>0</v>
      </c>
      <c r="BJ104" s="17" t="s">
        <v>79</v>
      </c>
      <c r="BK104" s="143">
        <f>ROUND(I104*H104,2)</f>
        <v>0</v>
      </c>
      <c r="BL104" s="17" t="s">
        <v>170</v>
      </c>
      <c r="BM104" s="142" t="s">
        <v>8</v>
      </c>
    </row>
    <row r="105" spans="2:65" s="1" customFormat="1" ht="19.5">
      <c r="B105" s="32"/>
      <c r="D105" s="148" t="s">
        <v>276</v>
      </c>
      <c r="F105" s="149" t="s">
        <v>3346</v>
      </c>
      <c r="I105" s="146"/>
      <c r="L105" s="32"/>
      <c r="M105" s="147"/>
      <c r="T105" s="53"/>
      <c r="AT105" s="17" t="s">
        <v>276</v>
      </c>
      <c r="AU105" s="17" t="s">
        <v>79</v>
      </c>
    </row>
    <row r="106" spans="2:65" s="1" customFormat="1" ht="16.5" customHeight="1">
      <c r="B106" s="32"/>
      <c r="C106" s="131" t="s">
        <v>208</v>
      </c>
      <c r="D106" s="131" t="s">
        <v>165</v>
      </c>
      <c r="E106" s="132" t="s">
        <v>2813</v>
      </c>
      <c r="F106" s="133" t="s">
        <v>3347</v>
      </c>
      <c r="G106" s="134" t="s">
        <v>2382</v>
      </c>
      <c r="H106" s="135">
        <v>46</v>
      </c>
      <c r="I106" s="136"/>
      <c r="J106" s="137">
        <f>ROUND(I106*H106,2)</f>
        <v>0</v>
      </c>
      <c r="K106" s="133" t="s">
        <v>192</v>
      </c>
      <c r="L106" s="32"/>
      <c r="M106" s="138" t="s">
        <v>19</v>
      </c>
      <c r="N106" s="139" t="s">
        <v>43</v>
      </c>
      <c r="P106" s="140">
        <f>O106*H106</f>
        <v>0</v>
      </c>
      <c r="Q106" s="140">
        <v>0</v>
      </c>
      <c r="R106" s="140">
        <f>Q106*H106</f>
        <v>0</v>
      </c>
      <c r="S106" s="140">
        <v>0</v>
      </c>
      <c r="T106" s="141">
        <f>S106*H106</f>
        <v>0</v>
      </c>
      <c r="AR106" s="142" t="s">
        <v>170</v>
      </c>
      <c r="AT106" s="142" t="s">
        <v>165</v>
      </c>
      <c r="AU106" s="142" t="s">
        <v>79</v>
      </c>
      <c r="AY106" s="17" t="s">
        <v>163</v>
      </c>
      <c r="BE106" s="143">
        <f>IF(N106="základní",J106,0)</f>
        <v>0</v>
      </c>
      <c r="BF106" s="143">
        <f>IF(N106="snížená",J106,0)</f>
        <v>0</v>
      </c>
      <c r="BG106" s="143">
        <f>IF(N106="zákl. přenesená",J106,0)</f>
        <v>0</v>
      </c>
      <c r="BH106" s="143">
        <f>IF(N106="sníž. přenesená",J106,0)</f>
        <v>0</v>
      </c>
      <c r="BI106" s="143">
        <f>IF(N106="nulová",J106,0)</f>
        <v>0</v>
      </c>
      <c r="BJ106" s="17" t="s">
        <v>79</v>
      </c>
      <c r="BK106" s="143">
        <f>ROUND(I106*H106,2)</f>
        <v>0</v>
      </c>
      <c r="BL106" s="17" t="s">
        <v>170</v>
      </c>
      <c r="BM106" s="142" t="s">
        <v>251</v>
      </c>
    </row>
    <row r="107" spans="2:65" s="1" customFormat="1" ht="19.5">
      <c r="B107" s="32"/>
      <c r="D107" s="148" t="s">
        <v>276</v>
      </c>
      <c r="F107" s="149" t="s">
        <v>3348</v>
      </c>
      <c r="I107" s="146"/>
      <c r="L107" s="32"/>
      <c r="M107" s="147"/>
      <c r="T107" s="53"/>
      <c r="AT107" s="17" t="s">
        <v>276</v>
      </c>
      <c r="AU107" s="17" t="s">
        <v>79</v>
      </c>
    </row>
    <row r="108" spans="2:65" s="1" customFormat="1" ht="16.5" customHeight="1">
      <c r="B108" s="32"/>
      <c r="C108" s="131" t="s">
        <v>214</v>
      </c>
      <c r="D108" s="131" t="s">
        <v>165</v>
      </c>
      <c r="E108" s="132" t="s">
        <v>2815</v>
      </c>
      <c r="F108" s="133" t="s">
        <v>3349</v>
      </c>
      <c r="G108" s="134" t="s">
        <v>2382</v>
      </c>
      <c r="H108" s="135">
        <v>9</v>
      </c>
      <c r="I108" s="136"/>
      <c r="J108" s="137">
        <f>ROUND(I108*H108,2)</f>
        <v>0</v>
      </c>
      <c r="K108" s="133" t="s">
        <v>192</v>
      </c>
      <c r="L108" s="32"/>
      <c r="M108" s="138" t="s">
        <v>19</v>
      </c>
      <c r="N108" s="139" t="s">
        <v>43</v>
      </c>
      <c r="P108" s="140">
        <f>O108*H108</f>
        <v>0</v>
      </c>
      <c r="Q108" s="140">
        <v>0</v>
      </c>
      <c r="R108" s="140">
        <f>Q108*H108</f>
        <v>0</v>
      </c>
      <c r="S108" s="140">
        <v>0</v>
      </c>
      <c r="T108" s="141">
        <f>S108*H108</f>
        <v>0</v>
      </c>
      <c r="AR108" s="142" t="s">
        <v>170</v>
      </c>
      <c r="AT108" s="142" t="s">
        <v>165</v>
      </c>
      <c r="AU108" s="142" t="s">
        <v>79</v>
      </c>
      <c r="AY108" s="17" t="s">
        <v>163</v>
      </c>
      <c r="BE108" s="143">
        <f>IF(N108="základní",J108,0)</f>
        <v>0</v>
      </c>
      <c r="BF108" s="143">
        <f>IF(N108="snížená",J108,0)</f>
        <v>0</v>
      </c>
      <c r="BG108" s="143">
        <f>IF(N108="zákl. přenesená",J108,0)</f>
        <v>0</v>
      </c>
      <c r="BH108" s="143">
        <f>IF(N108="sníž. přenesená",J108,0)</f>
        <v>0</v>
      </c>
      <c r="BI108" s="143">
        <f>IF(N108="nulová",J108,0)</f>
        <v>0</v>
      </c>
      <c r="BJ108" s="17" t="s">
        <v>79</v>
      </c>
      <c r="BK108" s="143">
        <f>ROUND(I108*H108,2)</f>
        <v>0</v>
      </c>
      <c r="BL108" s="17" t="s">
        <v>170</v>
      </c>
      <c r="BM108" s="142" t="s">
        <v>265</v>
      </c>
    </row>
    <row r="109" spans="2:65" s="1" customFormat="1" ht="19.5">
      <c r="B109" s="32"/>
      <c r="D109" s="148" t="s">
        <v>276</v>
      </c>
      <c r="F109" s="149" t="s">
        <v>3350</v>
      </c>
      <c r="I109" s="146"/>
      <c r="L109" s="32"/>
      <c r="M109" s="147"/>
      <c r="T109" s="53"/>
      <c r="AT109" s="17" t="s">
        <v>276</v>
      </c>
      <c r="AU109" s="17" t="s">
        <v>79</v>
      </c>
    </row>
    <row r="110" spans="2:65" s="1" customFormat="1" ht="16.5" customHeight="1">
      <c r="B110" s="32"/>
      <c r="C110" s="131" t="s">
        <v>220</v>
      </c>
      <c r="D110" s="131" t="s">
        <v>165</v>
      </c>
      <c r="E110" s="132" t="s">
        <v>2817</v>
      </c>
      <c r="F110" s="133" t="s">
        <v>3351</v>
      </c>
      <c r="G110" s="134" t="s">
        <v>2382</v>
      </c>
      <c r="H110" s="135">
        <v>27</v>
      </c>
      <c r="I110" s="136"/>
      <c r="J110" s="137">
        <f>ROUND(I110*H110,2)</f>
        <v>0</v>
      </c>
      <c r="K110" s="133" t="s">
        <v>192</v>
      </c>
      <c r="L110" s="32"/>
      <c r="M110" s="138" t="s">
        <v>19</v>
      </c>
      <c r="N110" s="139" t="s">
        <v>43</v>
      </c>
      <c r="P110" s="140">
        <f>O110*H110</f>
        <v>0</v>
      </c>
      <c r="Q110" s="140">
        <v>0</v>
      </c>
      <c r="R110" s="140">
        <f>Q110*H110</f>
        <v>0</v>
      </c>
      <c r="S110" s="140">
        <v>0</v>
      </c>
      <c r="T110" s="141">
        <f>S110*H110</f>
        <v>0</v>
      </c>
      <c r="AR110" s="142" t="s">
        <v>170</v>
      </c>
      <c r="AT110" s="142" t="s">
        <v>165</v>
      </c>
      <c r="AU110" s="142" t="s">
        <v>79</v>
      </c>
      <c r="AY110" s="17" t="s">
        <v>163</v>
      </c>
      <c r="BE110" s="143">
        <f>IF(N110="základní",J110,0)</f>
        <v>0</v>
      </c>
      <c r="BF110" s="143">
        <f>IF(N110="snížená",J110,0)</f>
        <v>0</v>
      </c>
      <c r="BG110" s="143">
        <f>IF(N110="zákl. přenesená",J110,0)</f>
        <v>0</v>
      </c>
      <c r="BH110" s="143">
        <f>IF(N110="sníž. přenesená",J110,0)</f>
        <v>0</v>
      </c>
      <c r="BI110" s="143">
        <f>IF(N110="nulová",J110,0)</f>
        <v>0</v>
      </c>
      <c r="BJ110" s="17" t="s">
        <v>79</v>
      </c>
      <c r="BK110" s="143">
        <f>ROUND(I110*H110,2)</f>
        <v>0</v>
      </c>
      <c r="BL110" s="17" t="s">
        <v>170</v>
      </c>
      <c r="BM110" s="142" t="s">
        <v>279</v>
      </c>
    </row>
    <row r="111" spans="2:65" s="1" customFormat="1" ht="19.5">
      <c r="B111" s="32"/>
      <c r="D111" s="148" t="s">
        <v>276</v>
      </c>
      <c r="F111" s="149" t="s">
        <v>3352</v>
      </c>
      <c r="I111" s="146"/>
      <c r="L111" s="32"/>
      <c r="M111" s="147"/>
      <c r="T111" s="53"/>
      <c r="AT111" s="17" t="s">
        <v>276</v>
      </c>
      <c r="AU111" s="17" t="s">
        <v>79</v>
      </c>
    </row>
    <row r="112" spans="2:65" s="1" customFormat="1" ht="16.5" customHeight="1">
      <c r="B112" s="32"/>
      <c r="C112" s="131" t="s">
        <v>226</v>
      </c>
      <c r="D112" s="131" t="s">
        <v>165</v>
      </c>
      <c r="E112" s="132" t="s">
        <v>2819</v>
      </c>
      <c r="F112" s="133" t="s">
        <v>3353</v>
      </c>
      <c r="G112" s="134" t="s">
        <v>2382</v>
      </c>
      <c r="H112" s="135">
        <v>28</v>
      </c>
      <c r="I112" s="136"/>
      <c r="J112" s="137">
        <f>ROUND(I112*H112,2)</f>
        <v>0</v>
      </c>
      <c r="K112" s="133" t="s">
        <v>192</v>
      </c>
      <c r="L112" s="32"/>
      <c r="M112" s="138" t="s">
        <v>19</v>
      </c>
      <c r="N112" s="139" t="s">
        <v>43</v>
      </c>
      <c r="P112" s="140">
        <f>O112*H112</f>
        <v>0</v>
      </c>
      <c r="Q112" s="140">
        <v>0</v>
      </c>
      <c r="R112" s="140">
        <f>Q112*H112</f>
        <v>0</v>
      </c>
      <c r="S112" s="140">
        <v>0</v>
      </c>
      <c r="T112" s="141">
        <f>S112*H112</f>
        <v>0</v>
      </c>
      <c r="AR112" s="142" t="s">
        <v>170</v>
      </c>
      <c r="AT112" s="142" t="s">
        <v>165</v>
      </c>
      <c r="AU112" s="142" t="s">
        <v>79</v>
      </c>
      <c r="AY112" s="17" t="s">
        <v>163</v>
      </c>
      <c r="BE112" s="143">
        <f>IF(N112="základní",J112,0)</f>
        <v>0</v>
      </c>
      <c r="BF112" s="143">
        <f>IF(N112="snížená",J112,0)</f>
        <v>0</v>
      </c>
      <c r="BG112" s="143">
        <f>IF(N112="zákl. přenesená",J112,0)</f>
        <v>0</v>
      </c>
      <c r="BH112" s="143">
        <f>IF(N112="sníž. přenesená",J112,0)</f>
        <v>0</v>
      </c>
      <c r="BI112" s="143">
        <f>IF(N112="nulová",J112,0)</f>
        <v>0</v>
      </c>
      <c r="BJ112" s="17" t="s">
        <v>79</v>
      </c>
      <c r="BK112" s="143">
        <f>ROUND(I112*H112,2)</f>
        <v>0</v>
      </c>
      <c r="BL112" s="17" t="s">
        <v>170</v>
      </c>
      <c r="BM112" s="142" t="s">
        <v>292</v>
      </c>
    </row>
    <row r="113" spans="2:65" s="1" customFormat="1" ht="19.5">
      <c r="B113" s="32"/>
      <c r="D113" s="148" t="s">
        <v>276</v>
      </c>
      <c r="F113" s="149" t="s">
        <v>3354</v>
      </c>
      <c r="I113" s="146"/>
      <c r="L113" s="32"/>
      <c r="M113" s="147"/>
      <c r="T113" s="53"/>
      <c r="AT113" s="17" t="s">
        <v>276</v>
      </c>
      <c r="AU113" s="17" t="s">
        <v>79</v>
      </c>
    </row>
    <row r="114" spans="2:65" s="1" customFormat="1" ht="16.5" customHeight="1">
      <c r="B114" s="32"/>
      <c r="C114" s="131" t="s">
        <v>232</v>
      </c>
      <c r="D114" s="131" t="s">
        <v>165</v>
      </c>
      <c r="E114" s="132" t="s">
        <v>2822</v>
      </c>
      <c r="F114" s="133" t="s">
        <v>3355</v>
      </c>
      <c r="G114" s="134" t="s">
        <v>2382</v>
      </c>
      <c r="H114" s="135">
        <v>129</v>
      </c>
      <c r="I114" s="136"/>
      <c r="J114" s="137">
        <f>ROUND(I114*H114,2)</f>
        <v>0</v>
      </c>
      <c r="K114" s="133" t="s">
        <v>192</v>
      </c>
      <c r="L114" s="32"/>
      <c r="M114" s="138" t="s">
        <v>19</v>
      </c>
      <c r="N114" s="139" t="s">
        <v>43</v>
      </c>
      <c r="P114" s="140">
        <f>O114*H114</f>
        <v>0</v>
      </c>
      <c r="Q114" s="140">
        <v>0</v>
      </c>
      <c r="R114" s="140">
        <f>Q114*H114</f>
        <v>0</v>
      </c>
      <c r="S114" s="140">
        <v>0</v>
      </c>
      <c r="T114" s="141">
        <f>S114*H114</f>
        <v>0</v>
      </c>
      <c r="AR114" s="142" t="s">
        <v>170</v>
      </c>
      <c r="AT114" s="142" t="s">
        <v>165</v>
      </c>
      <c r="AU114" s="142" t="s">
        <v>79</v>
      </c>
      <c r="AY114" s="17" t="s">
        <v>163</v>
      </c>
      <c r="BE114" s="143">
        <f>IF(N114="základní",J114,0)</f>
        <v>0</v>
      </c>
      <c r="BF114" s="143">
        <f>IF(N114="snížená",J114,0)</f>
        <v>0</v>
      </c>
      <c r="BG114" s="143">
        <f>IF(N114="zákl. přenesená",J114,0)</f>
        <v>0</v>
      </c>
      <c r="BH114" s="143">
        <f>IF(N114="sníž. přenesená",J114,0)</f>
        <v>0</v>
      </c>
      <c r="BI114" s="143">
        <f>IF(N114="nulová",J114,0)</f>
        <v>0</v>
      </c>
      <c r="BJ114" s="17" t="s">
        <v>79</v>
      </c>
      <c r="BK114" s="143">
        <f>ROUND(I114*H114,2)</f>
        <v>0</v>
      </c>
      <c r="BL114" s="17" t="s">
        <v>170</v>
      </c>
      <c r="BM114" s="142" t="s">
        <v>300</v>
      </c>
    </row>
    <row r="115" spans="2:65" s="1" customFormat="1" ht="19.5">
      <c r="B115" s="32"/>
      <c r="D115" s="148" t="s">
        <v>276</v>
      </c>
      <c r="F115" s="149" t="s">
        <v>3356</v>
      </c>
      <c r="I115" s="146"/>
      <c r="L115" s="32"/>
      <c r="M115" s="147"/>
      <c r="T115" s="53"/>
      <c r="AT115" s="17" t="s">
        <v>276</v>
      </c>
      <c r="AU115" s="17" t="s">
        <v>79</v>
      </c>
    </row>
    <row r="116" spans="2:65" s="1" customFormat="1" ht="16.5" customHeight="1">
      <c r="B116" s="32"/>
      <c r="C116" s="131" t="s">
        <v>8</v>
      </c>
      <c r="D116" s="131" t="s">
        <v>165</v>
      </c>
      <c r="E116" s="132" t="s">
        <v>2824</v>
      </c>
      <c r="F116" s="133" t="s">
        <v>3357</v>
      </c>
      <c r="G116" s="134" t="s">
        <v>2382</v>
      </c>
      <c r="H116" s="135">
        <v>4</v>
      </c>
      <c r="I116" s="136"/>
      <c r="J116" s="137">
        <f>ROUND(I116*H116,2)</f>
        <v>0</v>
      </c>
      <c r="K116" s="133" t="s">
        <v>192</v>
      </c>
      <c r="L116" s="32"/>
      <c r="M116" s="138" t="s">
        <v>19</v>
      </c>
      <c r="N116" s="139" t="s">
        <v>43</v>
      </c>
      <c r="P116" s="140">
        <f>O116*H116</f>
        <v>0</v>
      </c>
      <c r="Q116" s="140">
        <v>0</v>
      </c>
      <c r="R116" s="140">
        <f>Q116*H116</f>
        <v>0</v>
      </c>
      <c r="S116" s="140">
        <v>0</v>
      </c>
      <c r="T116" s="141">
        <f>S116*H116</f>
        <v>0</v>
      </c>
      <c r="AR116" s="142" t="s">
        <v>170</v>
      </c>
      <c r="AT116" s="142" t="s">
        <v>165</v>
      </c>
      <c r="AU116" s="142" t="s">
        <v>79</v>
      </c>
      <c r="AY116" s="17" t="s">
        <v>163</v>
      </c>
      <c r="BE116" s="143">
        <f>IF(N116="základní",J116,0)</f>
        <v>0</v>
      </c>
      <c r="BF116" s="143">
        <f>IF(N116="snížená",J116,0)</f>
        <v>0</v>
      </c>
      <c r="BG116" s="143">
        <f>IF(N116="zákl. přenesená",J116,0)</f>
        <v>0</v>
      </c>
      <c r="BH116" s="143">
        <f>IF(N116="sníž. přenesená",J116,0)</f>
        <v>0</v>
      </c>
      <c r="BI116" s="143">
        <f>IF(N116="nulová",J116,0)</f>
        <v>0</v>
      </c>
      <c r="BJ116" s="17" t="s">
        <v>79</v>
      </c>
      <c r="BK116" s="143">
        <f>ROUND(I116*H116,2)</f>
        <v>0</v>
      </c>
      <c r="BL116" s="17" t="s">
        <v>170</v>
      </c>
      <c r="BM116" s="142" t="s">
        <v>312</v>
      </c>
    </row>
    <row r="117" spans="2:65" s="1" customFormat="1" ht="19.5">
      <c r="B117" s="32"/>
      <c r="D117" s="148" t="s">
        <v>276</v>
      </c>
      <c r="F117" s="149" t="s">
        <v>3358</v>
      </c>
      <c r="I117" s="146"/>
      <c r="L117" s="32"/>
      <c r="M117" s="147"/>
      <c r="T117" s="53"/>
      <c r="AT117" s="17" t="s">
        <v>276</v>
      </c>
      <c r="AU117" s="17" t="s">
        <v>79</v>
      </c>
    </row>
    <row r="118" spans="2:65" s="1" customFormat="1" ht="16.5" customHeight="1">
      <c r="B118" s="32"/>
      <c r="C118" s="131" t="s">
        <v>245</v>
      </c>
      <c r="D118" s="131" t="s">
        <v>165</v>
      </c>
      <c r="E118" s="132" t="s">
        <v>2826</v>
      </c>
      <c r="F118" s="133" t="s">
        <v>3359</v>
      </c>
      <c r="G118" s="134" t="s">
        <v>2382</v>
      </c>
      <c r="H118" s="135">
        <v>10</v>
      </c>
      <c r="I118" s="136"/>
      <c r="J118" s="137">
        <f>ROUND(I118*H118,2)</f>
        <v>0</v>
      </c>
      <c r="K118" s="133" t="s">
        <v>192</v>
      </c>
      <c r="L118" s="32"/>
      <c r="M118" s="138" t="s">
        <v>19</v>
      </c>
      <c r="N118" s="139" t="s">
        <v>43</v>
      </c>
      <c r="P118" s="140">
        <f>O118*H118</f>
        <v>0</v>
      </c>
      <c r="Q118" s="140">
        <v>0</v>
      </c>
      <c r="R118" s="140">
        <f>Q118*H118</f>
        <v>0</v>
      </c>
      <c r="S118" s="140">
        <v>0</v>
      </c>
      <c r="T118" s="141">
        <f>S118*H118</f>
        <v>0</v>
      </c>
      <c r="AR118" s="142" t="s">
        <v>170</v>
      </c>
      <c r="AT118" s="142" t="s">
        <v>165</v>
      </c>
      <c r="AU118" s="142" t="s">
        <v>79</v>
      </c>
      <c r="AY118" s="17" t="s">
        <v>163</v>
      </c>
      <c r="BE118" s="143">
        <f>IF(N118="základní",J118,0)</f>
        <v>0</v>
      </c>
      <c r="BF118" s="143">
        <f>IF(N118="snížená",J118,0)</f>
        <v>0</v>
      </c>
      <c r="BG118" s="143">
        <f>IF(N118="zákl. přenesená",J118,0)</f>
        <v>0</v>
      </c>
      <c r="BH118" s="143">
        <f>IF(N118="sníž. přenesená",J118,0)</f>
        <v>0</v>
      </c>
      <c r="BI118" s="143">
        <f>IF(N118="nulová",J118,0)</f>
        <v>0</v>
      </c>
      <c r="BJ118" s="17" t="s">
        <v>79</v>
      </c>
      <c r="BK118" s="143">
        <f>ROUND(I118*H118,2)</f>
        <v>0</v>
      </c>
      <c r="BL118" s="17" t="s">
        <v>170</v>
      </c>
      <c r="BM118" s="142" t="s">
        <v>335</v>
      </c>
    </row>
    <row r="119" spans="2:65" s="1" customFormat="1" ht="19.5">
      <c r="B119" s="32"/>
      <c r="D119" s="148" t="s">
        <v>276</v>
      </c>
      <c r="F119" s="149" t="s">
        <v>3360</v>
      </c>
      <c r="I119" s="146"/>
      <c r="L119" s="32"/>
      <c r="M119" s="147"/>
      <c r="T119" s="53"/>
      <c r="AT119" s="17" t="s">
        <v>276</v>
      </c>
      <c r="AU119" s="17" t="s">
        <v>79</v>
      </c>
    </row>
    <row r="120" spans="2:65" s="1" customFormat="1" ht="16.5" customHeight="1">
      <c r="B120" s="32"/>
      <c r="C120" s="131" t="s">
        <v>251</v>
      </c>
      <c r="D120" s="131" t="s">
        <v>165</v>
      </c>
      <c r="E120" s="132" t="s">
        <v>2828</v>
      </c>
      <c r="F120" s="133" t="s">
        <v>3361</v>
      </c>
      <c r="G120" s="134" t="s">
        <v>2382</v>
      </c>
      <c r="H120" s="135">
        <v>18</v>
      </c>
      <c r="I120" s="136"/>
      <c r="J120" s="137">
        <f>ROUND(I120*H120,2)</f>
        <v>0</v>
      </c>
      <c r="K120" s="133" t="s">
        <v>192</v>
      </c>
      <c r="L120" s="32"/>
      <c r="M120" s="138" t="s">
        <v>19</v>
      </c>
      <c r="N120" s="139" t="s">
        <v>43</v>
      </c>
      <c r="P120" s="140">
        <f>O120*H120</f>
        <v>0</v>
      </c>
      <c r="Q120" s="140">
        <v>0</v>
      </c>
      <c r="R120" s="140">
        <f>Q120*H120</f>
        <v>0</v>
      </c>
      <c r="S120" s="140">
        <v>0</v>
      </c>
      <c r="T120" s="141">
        <f>S120*H120</f>
        <v>0</v>
      </c>
      <c r="AR120" s="142" t="s">
        <v>170</v>
      </c>
      <c r="AT120" s="142" t="s">
        <v>165</v>
      </c>
      <c r="AU120" s="142" t="s">
        <v>79</v>
      </c>
      <c r="AY120" s="17" t="s">
        <v>163</v>
      </c>
      <c r="BE120" s="143">
        <f>IF(N120="základní",J120,0)</f>
        <v>0</v>
      </c>
      <c r="BF120" s="143">
        <f>IF(N120="snížená",J120,0)</f>
        <v>0</v>
      </c>
      <c r="BG120" s="143">
        <f>IF(N120="zákl. přenesená",J120,0)</f>
        <v>0</v>
      </c>
      <c r="BH120" s="143">
        <f>IF(N120="sníž. přenesená",J120,0)</f>
        <v>0</v>
      </c>
      <c r="BI120" s="143">
        <f>IF(N120="nulová",J120,0)</f>
        <v>0</v>
      </c>
      <c r="BJ120" s="17" t="s">
        <v>79</v>
      </c>
      <c r="BK120" s="143">
        <f>ROUND(I120*H120,2)</f>
        <v>0</v>
      </c>
      <c r="BL120" s="17" t="s">
        <v>170</v>
      </c>
      <c r="BM120" s="142" t="s">
        <v>349</v>
      </c>
    </row>
    <row r="121" spans="2:65" s="1" customFormat="1" ht="19.5">
      <c r="B121" s="32"/>
      <c r="D121" s="148" t="s">
        <v>276</v>
      </c>
      <c r="F121" s="149" t="s">
        <v>3362</v>
      </c>
      <c r="I121" s="146"/>
      <c r="L121" s="32"/>
      <c r="M121" s="147"/>
      <c r="T121" s="53"/>
      <c r="AT121" s="17" t="s">
        <v>276</v>
      </c>
      <c r="AU121" s="17" t="s">
        <v>79</v>
      </c>
    </row>
    <row r="122" spans="2:65" s="1" customFormat="1" ht="16.5" customHeight="1">
      <c r="B122" s="32"/>
      <c r="C122" s="131" t="s">
        <v>257</v>
      </c>
      <c r="D122" s="131" t="s">
        <v>165</v>
      </c>
      <c r="E122" s="132" t="s">
        <v>2830</v>
      </c>
      <c r="F122" s="133" t="s">
        <v>3363</v>
      </c>
      <c r="G122" s="134" t="s">
        <v>2382</v>
      </c>
      <c r="H122" s="135">
        <v>6</v>
      </c>
      <c r="I122" s="136"/>
      <c r="J122" s="137">
        <f>ROUND(I122*H122,2)</f>
        <v>0</v>
      </c>
      <c r="K122" s="133" t="s">
        <v>192</v>
      </c>
      <c r="L122" s="32"/>
      <c r="M122" s="138" t="s">
        <v>19</v>
      </c>
      <c r="N122" s="139" t="s">
        <v>43</v>
      </c>
      <c r="P122" s="140">
        <f>O122*H122</f>
        <v>0</v>
      </c>
      <c r="Q122" s="140">
        <v>0</v>
      </c>
      <c r="R122" s="140">
        <f>Q122*H122</f>
        <v>0</v>
      </c>
      <c r="S122" s="140">
        <v>0</v>
      </c>
      <c r="T122" s="141">
        <f>S122*H122</f>
        <v>0</v>
      </c>
      <c r="AR122" s="142" t="s">
        <v>170</v>
      </c>
      <c r="AT122" s="142" t="s">
        <v>165</v>
      </c>
      <c r="AU122" s="142" t="s">
        <v>79</v>
      </c>
      <c r="AY122" s="17" t="s">
        <v>163</v>
      </c>
      <c r="BE122" s="143">
        <f>IF(N122="základní",J122,0)</f>
        <v>0</v>
      </c>
      <c r="BF122" s="143">
        <f>IF(N122="snížená",J122,0)</f>
        <v>0</v>
      </c>
      <c r="BG122" s="143">
        <f>IF(N122="zákl. přenesená",J122,0)</f>
        <v>0</v>
      </c>
      <c r="BH122" s="143">
        <f>IF(N122="sníž. přenesená",J122,0)</f>
        <v>0</v>
      </c>
      <c r="BI122" s="143">
        <f>IF(N122="nulová",J122,0)</f>
        <v>0</v>
      </c>
      <c r="BJ122" s="17" t="s">
        <v>79</v>
      </c>
      <c r="BK122" s="143">
        <f>ROUND(I122*H122,2)</f>
        <v>0</v>
      </c>
      <c r="BL122" s="17" t="s">
        <v>170</v>
      </c>
      <c r="BM122" s="142" t="s">
        <v>363</v>
      </c>
    </row>
    <row r="123" spans="2:65" s="1" customFormat="1" ht="19.5">
      <c r="B123" s="32"/>
      <c r="D123" s="148" t="s">
        <v>276</v>
      </c>
      <c r="F123" s="149" t="s">
        <v>3364</v>
      </c>
      <c r="I123" s="146"/>
      <c r="L123" s="32"/>
      <c r="M123" s="147"/>
      <c r="T123" s="53"/>
      <c r="AT123" s="17" t="s">
        <v>276</v>
      </c>
      <c r="AU123" s="17" t="s">
        <v>79</v>
      </c>
    </row>
    <row r="124" spans="2:65" s="1" customFormat="1" ht="16.5" customHeight="1">
      <c r="B124" s="32"/>
      <c r="C124" s="131" t="s">
        <v>265</v>
      </c>
      <c r="D124" s="131" t="s">
        <v>165</v>
      </c>
      <c r="E124" s="132" t="s">
        <v>2833</v>
      </c>
      <c r="F124" s="133" t="s">
        <v>3365</v>
      </c>
      <c r="G124" s="134" t="s">
        <v>2382</v>
      </c>
      <c r="H124" s="135">
        <v>10</v>
      </c>
      <c r="I124" s="136"/>
      <c r="J124" s="137">
        <f>ROUND(I124*H124,2)</f>
        <v>0</v>
      </c>
      <c r="K124" s="133" t="s">
        <v>192</v>
      </c>
      <c r="L124" s="32"/>
      <c r="M124" s="138" t="s">
        <v>19</v>
      </c>
      <c r="N124" s="139" t="s">
        <v>43</v>
      </c>
      <c r="P124" s="140">
        <f>O124*H124</f>
        <v>0</v>
      </c>
      <c r="Q124" s="140">
        <v>0</v>
      </c>
      <c r="R124" s="140">
        <f>Q124*H124</f>
        <v>0</v>
      </c>
      <c r="S124" s="140">
        <v>0</v>
      </c>
      <c r="T124" s="141">
        <f>S124*H124</f>
        <v>0</v>
      </c>
      <c r="AR124" s="142" t="s">
        <v>170</v>
      </c>
      <c r="AT124" s="142" t="s">
        <v>165</v>
      </c>
      <c r="AU124" s="142" t="s">
        <v>79</v>
      </c>
      <c r="AY124" s="17" t="s">
        <v>163</v>
      </c>
      <c r="BE124" s="143">
        <f>IF(N124="základní",J124,0)</f>
        <v>0</v>
      </c>
      <c r="BF124" s="143">
        <f>IF(N124="snížená",J124,0)</f>
        <v>0</v>
      </c>
      <c r="BG124" s="143">
        <f>IF(N124="zákl. přenesená",J124,0)</f>
        <v>0</v>
      </c>
      <c r="BH124" s="143">
        <f>IF(N124="sníž. přenesená",J124,0)</f>
        <v>0</v>
      </c>
      <c r="BI124" s="143">
        <f>IF(N124="nulová",J124,0)</f>
        <v>0</v>
      </c>
      <c r="BJ124" s="17" t="s">
        <v>79</v>
      </c>
      <c r="BK124" s="143">
        <f>ROUND(I124*H124,2)</f>
        <v>0</v>
      </c>
      <c r="BL124" s="17" t="s">
        <v>170</v>
      </c>
      <c r="BM124" s="142" t="s">
        <v>375</v>
      </c>
    </row>
    <row r="125" spans="2:65" s="1" customFormat="1" ht="19.5">
      <c r="B125" s="32"/>
      <c r="D125" s="148" t="s">
        <v>276</v>
      </c>
      <c r="F125" s="149" t="s">
        <v>3366</v>
      </c>
      <c r="I125" s="146"/>
      <c r="L125" s="32"/>
      <c r="M125" s="147"/>
      <c r="T125" s="53"/>
      <c r="AT125" s="17" t="s">
        <v>276</v>
      </c>
      <c r="AU125" s="17" t="s">
        <v>79</v>
      </c>
    </row>
    <row r="126" spans="2:65" s="1" customFormat="1" ht="24.2" customHeight="1">
      <c r="B126" s="32"/>
      <c r="C126" s="131" t="s">
        <v>270</v>
      </c>
      <c r="D126" s="131" t="s">
        <v>165</v>
      </c>
      <c r="E126" s="132" t="s">
        <v>2836</v>
      </c>
      <c r="F126" s="133" t="s">
        <v>3367</v>
      </c>
      <c r="G126" s="134" t="s">
        <v>2382</v>
      </c>
      <c r="H126" s="135">
        <v>23</v>
      </c>
      <c r="I126" s="136"/>
      <c r="J126" s="137">
        <f>ROUND(I126*H126,2)</f>
        <v>0</v>
      </c>
      <c r="K126" s="133" t="s">
        <v>192</v>
      </c>
      <c r="L126" s="32"/>
      <c r="M126" s="138" t="s">
        <v>19</v>
      </c>
      <c r="N126" s="139" t="s">
        <v>43</v>
      </c>
      <c r="P126" s="140">
        <f>O126*H126</f>
        <v>0</v>
      </c>
      <c r="Q126" s="140">
        <v>0</v>
      </c>
      <c r="R126" s="140">
        <f>Q126*H126</f>
        <v>0</v>
      </c>
      <c r="S126" s="140">
        <v>0</v>
      </c>
      <c r="T126" s="141">
        <f>S126*H126</f>
        <v>0</v>
      </c>
      <c r="AR126" s="142" t="s">
        <v>170</v>
      </c>
      <c r="AT126" s="142" t="s">
        <v>165</v>
      </c>
      <c r="AU126" s="142" t="s">
        <v>79</v>
      </c>
      <c r="AY126" s="17" t="s">
        <v>163</v>
      </c>
      <c r="BE126" s="143">
        <f>IF(N126="základní",J126,0)</f>
        <v>0</v>
      </c>
      <c r="BF126" s="143">
        <f>IF(N126="snížená",J126,0)</f>
        <v>0</v>
      </c>
      <c r="BG126" s="143">
        <f>IF(N126="zákl. přenesená",J126,0)</f>
        <v>0</v>
      </c>
      <c r="BH126" s="143">
        <f>IF(N126="sníž. přenesená",J126,0)</f>
        <v>0</v>
      </c>
      <c r="BI126" s="143">
        <f>IF(N126="nulová",J126,0)</f>
        <v>0</v>
      </c>
      <c r="BJ126" s="17" t="s">
        <v>79</v>
      </c>
      <c r="BK126" s="143">
        <f>ROUND(I126*H126,2)</f>
        <v>0</v>
      </c>
      <c r="BL126" s="17" t="s">
        <v>170</v>
      </c>
      <c r="BM126" s="142" t="s">
        <v>387</v>
      </c>
    </row>
    <row r="127" spans="2:65" s="1" customFormat="1" ht="24.2" customHeight="1">
      <c r="B127" s="32"/>
      <c r="C127" s="131" t="s">
        <v>279</v>
      </c>
      <c r="D127" s="131" t="s">
        <v>165</v>
      </c>
      <c r="E127" s="132" t="s">
        <v>2840</v>
      </c>
      <c r="F127" s="133" t="s">
        <v>3368</v>
      </c>
      <c r="G127" s="134" t="s">
        <v>2382</v>
      </c>
      <c r="H127" s="135">
        <v>10</v>
      </c>
      <c r="I127" s="136"/>
      <c r="J127" s="137">
        <f>ROUND(I127*H127,2)</f>
        <v>0</v>
      </c>
      <c r="K127" s="133" t="s">
        <v>192</v>
      </c>
      <c r="L127" s="32"/>
      <c r="M127" s="138" t="s">
        <v>19</v>
      </c>
      <c r="N127" s="139" t="s">
        <v>43</v>
      </c>
      <c r="P127" s="140">
        <f>O127*H127</f>
        <v>0</v>
      </c>
      <c r="Q127" s="140">
        <v>0</v>
      </c>
      <c r="R127" s="140">
        <f>Q127*H127</f>
        <v>0</v>
      </c>
      <c r="S127" s="140">
        <v>0</v>
      </c>
      <c r="T127" s="141">
        <f>S127*H127</f>
        <v>0</v>
      </c>
      <c r="AR127" s="142" t="s">
        <v>170</v>
      </c>
      <c r="AT127" s="142" t="s">
        <v>165</v>
      </c>
      <c r="AU127" s="142" t="s">
        <v>79</v>
      </c>
      <c r="AY127" s="17" t="s">
        <v>163</v>
      </c>
      <c r="BE127" s="143">
        <f>IF(N127="základní",J127,0)</f>
        <v>0</v>
      </c>
      <c r="BF127" s="143">
        <f>IF(N127="snížená",J127,0)</f>
        <v>0</v>
      </c>
      <c r="BG127" s="143">
        <f>IF(N127="zákl. přenesená",J127,0)</f>
        <v>0</v>
      </c>
      <c r="BH127" s="143">
        <f>IF(N127="sníž. přenesená",J127,0)</f>
        <v>0</v>
      </c>
      <c r="BI127" s="143">
        <f>IF(N127="nulová",J127,0)</f>
        <v>0</v>
      </c>
      <c r="BJ127" s="17" t="s">
        <v>79</v>
      </c>
      <c r="BK127" s="143">
        <f>ROUND(I127*H127,2)</f>
        <v>0</v>
      </c>
      <c r="BL127" s="17" t="s">
        <v>170</v>
      </c>
      <c r="BM127" s="142" t="s">
        <v>400</v>
      </c>
    </row>
    <row r="128" spans="2:65" s="1" customFormat="1" ht="24.2" customHeight="1">
      <c r="B128" s="32"/>
      <c r="C128" s="131" t="s">
        <v>285</v>
      </c>
      <c r="D128" s="131" t="s">
        <v>165</v>
      </c>
      <c r="E128" s="132" t="s">
        <v>2842</v>
      </c>
      <c r="F128" s="133" t="s">
        <v>3369</v>
      </c>
      <c r="G128" s="134" t="s">
        <v>2382</v>
      </c>
      <c r="H128" s="135">
        <v>3</v>
      </c>
      <c r="I128" s="136"/>
      <c r="J128" s="137">
        <f>ROUND(I128*H128,2)</f>
        <v>0</v>
      </c>
      <c r="K128" s="133" t="s">
        <v>192</v>
      </c>
      <c r="L128" s="32"/>
      <c r="M128" s="138" t="s">
        <v>19</v>
      </c>
      <c r="N128" s="139" t="s">
        <v>43</v>
      </c>
      <c r="P128" s="140">
        <f>O128*H128</f>
        <v>0</v>
      </c>
      <c r="Q128" s="140">
        <v>0</v>
      </c>
      <c r="R128" s="140">
        <f>Q128*H128</f>
        <v>0</v>
      </c>
      <c r="S128" s="140">
        <v>0</v>
      </c>
      <c r="T128" s="141">
        <f>S128*H128</f>
        <v>0</v>
      </c>
      <c r="AR128" s="142" t="s">
        <v>170</v>
      </c>
      <c r="AT128" s="142" t="s">
        <v>165</v>
      </c>
      <c r="AU128" s="142" t="s">
        <v>79</v>
      </c>
      <c r="AY128" s="17" t="s">
        <v>163</v>
      </c>
      <c r="BE128" s="143">
        <f>IF(N128="základní",J128,0)</f>
        <v>0</v>
      </c>
      <c r="BF128" s="143">
        <f>IF(N128="snížená",J128,0)</f>
        <v>0</v>
      </c>
      <c r="BG128" s="143">
        <f>IF(N128="zákl. přenesená",J128,0)</f>
        <v>0</v>
      </c>
      <c r="BH128" s="143">
        <f>IF(N128="sníž. přenesená",J128,0)</f>
        <v>0</v>
      </c>
      <c r="BI128" s="143">
        <f>IF(N128="nulová",J128,0)</f>
        <v>0</v>
      </c>
      <c r="BJ128" s="17" t="s">
        <v>79</v>
      </c>
      <c r="BK128" s="143">
        <f>ROUND(I128*H128,2)</f>
        <v>0</v>
      </c>
      <c r="BL128" s="17" t="s">
        <v>170</v>
      </c>
      <c r="BM128" s="142" t="s">
        <v>411</v>
      </c>
    </row>
    <row r="129" spans="2:65" s="11" customFormat="1" ht="25.9" customHeight="1">
      <c r="B129" s="119"/>
      <c r="D129" s="120" t="s">
        <v>71</v>
      </c>
      <c r="E129" s="121" t="s">
        <v>2920</v>
      </c>
      <c r="F129" s="121" t="s">
        <v>3370</v>
      </c>
      <c r="I129" s="122"/>
      <c r="J129" s="123">
        <f>BK129</f>
        <v>0</v>
      </c>
      <c r="L129" s="119"/>
      <c r="M129" s="124"/>
      <c r="P129" s="125">
        <f>SUM(P130:P154)</f>
        <v>0</v>
      </c>
      <c r="R129" s="125">
        <f>SUM(R130:R154)</f>
        <v>0</v>
      </c>
      <c r="T129" s="126">
        <f>SUM(T130:T154)</f>
        <v>0</v>
      </c>
      <c r="AR129" s="120" t="s">
        <v>79</v>
      </c>
      <c r="AT129" s="127" t="s">
        <v>71</v>
      </c>
      <c r="AU129" s="127" t="s">
        <v>72</v>
      </c>
      <c r="AY129" s="120" t="s">
        <v>163</v>
      </c>
      <c r="BK129" s="128">
        <f>SUM(BK130:BK154)</f>
        <v>0</v>
      </c>
    </row>
    <row r="130" spans="2:65" s="1" customFormat="1" ht="21.75" customHeight="1">
      <c r="B130" s="32"/>
      <c r="C130" s="131" t="s">
        <v>292</v>
      </c>
      <c r="D130" s="131" t="s">
        <v>165</v>
      </c>
      <c r="E130" s="132" t="s">
        <v>2922</v>
      </c>
      <c r="F130" s="133" t="s">
        <v>3371</v>
      </c>
      <c r="G130" s="134" t="s">
        <v>2382</v>
      </c>
      <c r="H130" s="135">
        <v>3</v>
      </c>
      <c r="I130" s="136"/>
      <c r="J130" s="137">
        <f>ROUND(I130*H130,2)</f>
        <v>0</v>
      </c>
      <c r="K130" s="133" t="s">
        <v>192</v>
      </c>
      <c r="L130" s="32"/>
      <c r="M130" s="138" t="s">
        <v>19</v>
      </c>
      <c r="N130" s="139" t="s">
        <v>43</v>
      </c>
      <c r="P130" s="140">
        <f>O130*H130</f>
        <v>0</v>
      </c>
      <c r="Q130" s="140">
        <v>0</v>
      </c>
      <c r="R130" s="140">
        <f>Q130*H130</f>
        <v>0</v>
      </c>
      <c r="S130" s="140">
        <v>0</v>
      </c>
      <c r="T130" s="141">
        <f>S130*H130</f>
        <v>0</v>
      </c>
      <c r="AR130" s="142" t="s">
        <v>170</v>
      </c>
      <c r="AT130" s="142" t="s">
        <v>165</v>
      </c>
      <c r="AU130" s="142" t="s">
        <v>79</v>
      </c>
      <c r="AY130" s="17" t="s">
        <v>163</v>
      </c>
      <c r="BE130" s="143">
        <f>IF(N130="základní",J130,0)</f>
        <v>0</v>
      </c>
      <c r="BF130" s="143">
        <f>IF(N130="snížená",J130,0)</f>
        <v>0</v>
      </c>
      <c r="BG130" s="143">
        <f>IF(N130="zákl. přenesená",J130,0)</f>
        <v>0</v>
      </c>
      <c r="BH130" s="143">
        <f>IF(N130="sníž. přenesená",J130,0)</f>
        <v>0</v>
      </c>
      <c r="BI130" s="143">
        <f>IF(N130="nulová",J130,0)</f>
        <v>0</v>
      </c>
      <c r="BJ130" s="17" t="s">
        <v>79</v>
      </c>
      <c r="BK130" s="143">
        <f>ROUND(I130*H130,2)</f>
        <v>0</v>
      </c>
      <c r="BL130" s="17" t="s">
        <v>170</v>
      </c>
      <c r="BM130" s="142" t="s">
        <v>420</v>
      </c>
    </row>
    <row r="131" spans="2:65" s="1" customFormat="1" ht="19.5">
      <c r="B131" s="32"/>
      <c r="D131" s="148" t="s">
        <v>276</v>
      </c>
      <c r="F131" s="149" t="s">
        <v>3372</v>
      </c>
      <c r="I131" s="146"/>
      <c r="L131" s="32"/>
      <c r="M131" s="147"/>
      <c r="T131" s="53"/>
      <c r="AT131" s="17" t="s">
        <v>276</v>
      </c>
      <c r="AU131" s="17" t="s">
        <v>79</v>
      </c>
    </row>
    <row r="132" spans="2:65" s="1" customFormat="1" ht="21.75" customHeight="1">
      <c r="B132" s="32"/>
      <c r="C132" s="131" t="s">
        <v>7</v>
      </c>
      <c r="D132" s="131" t="s">
        <v>165</v>
      </c>
      <c r="E132" s="132" t="s">
        <v>2925</v>
      </c>
      <c r="F132" s="133" t="s">
        <v>3373</v>
      </c>
      <c r="G132" s="134" t="s">
        <v>2382</v>
      </c>
      <c r="H132" s="135">
        <v>10</v>
      </c>
      <c r="I132" s="136"/>
      <c r="J132" s="137">
        <f>ROUND(I132*H132,2)</f>
        <v>0</v>
      </c>
      <c r="K132" s="133" t="s">
        <v>192</v>
      </c>
      <c r="L132" s="32"/>
      <c r="M132" s="138" t="s">
        <v>19</v>
      </c>
      <c r="N132" s="139" t="s">
        <v>43</v>
      </c>
      <c r="P132" s="140">
        <f>O132*H132</f>
        <v>0</v>
      </c>
      <c r="Q132" s="140">
        <v>0</v>
      </c>
      <c r="R132" s="140">
        <f>Q132*H132</f>
        <v>0</v>
      </c>
      <c r="S132" s="140">
        <v>0</v>
      </c>
      <c r="T132" s="141">
        <f>S132*H132</f>
        <v>0</v>
      </c>
      <c r="AR132" s="142" t="s">
        <v>170</v>
      </c>
      <c r="AT132" s="142" t="s">
        <v>165</v>
      </c>
      <c r="AU132" s="142" t="s">
        <v>79</v>
      </c>
      <c r="AY132" s="17" t="s">
        <v>163</v>
      </c>
      <c r="BE132" s="143">
        <f>IF(N132="základní",J132,0)</f>
        <v>0</v>
      </c>
      <c r="BF132" s="143">
        <f>IF(N132="snížená",J132,0)</f>
        <v>0</v>
      </c>
      <c r="BG132" s="143">
        <f>IF(N132="zákl. přenesená",J132,0)</f>
        <v>0</v>
      </c>
      <c r="BH132" s="143">
        <f>IF(N132="sníž. přenesená",J132,0)</f>
        <v>0</v>
      </c>
      <c r="BI132" s="143">
        <f>IF(N132="nulová",J132,0)</f>
        <v>0</v>
      </c>
      <c r="BJ132" s="17" t="s">
        <v>79</v>
      </c>
      <c r="BK132" s="143">
        <f>ROUND(I132*H132,2)</f>
        <v>0</v>
      </c>
      <c r="BL132" s="17" t="s">
        <v>170</v>
      </c>
      <c r="BM132" s="142" t="s">
        <v>435</v>
      </c>
    </row>
    <row r="133" spans="2:65" s="1" customFormat="1" ht="19.5">
      <c r="B133" s="32"/>
      <c r="D133" s="148" t="s">
        <v>276</v>
      </c>
      <c r="F133" s="149" t="s">
        <v>3374</v>
      </c>
      <c r="I133" s="146"/>
      <c r="L133" s="32"/>
      <c r="M133" s="147"/>
      <c r="T133" s="53"/>
      <c r="AT133" s="17" t="s">
        <v>276</v>
      </c>
      <c r="AU133" s="17" t="s">
        <v>79</v>
      </c>
    </row>
    <row r="134" spans="2:65" s="1" customFormat="1" ht="21.75" customHeight="1">
      <c r="B134" s="32"/>
      <c r="C134" s="131" t="s">
        <v>300</v>
      </c>
      <c r="D134" s="131" t="s">
        <v>165</v>
      </c>
      <c r="E134" s="132" t="s">
        <v>2927</v>
      </c>
      <c r="F134" s="133" t="s">
        <v>3375</v>
      </c>
      <c r="G134" s="134" t="s">
        <v>2382</v>
      </c>
      <c r="H134" s="135">
        <v>21</v>
      </c>
      <c r="I134" s="136"/>
      <c r="J134" s="137">
        <f>ROUND(I134*H134,2)</f>
        <v>0</v>
      </c>
      <c r="K134" s="133" t="s">
        <v>192</v>
      </c>
      <c r="L134" s="32"/>
      <c r="M134" s="138" t="s">
        <v>19</v>
      </c>
      <c r="N134" s="139" t="s">
        <v>43</v>
      </c>
      <c r="P134" s="140">
        <f>O134*H134</f>
        <v>0</v>
      </c>
      <c r="Q134" s="140">
        <v>0</v>
      </c>
      <c r="R134" s="140">
        <f>Q134*H134</f>
        <v>0</v>
      </c>
      <c r="S134" s="140">
        <v>0</v>
      </c>
      <c r="T134" s="141">
        <f>S134*H134</f>
        <v>0</v>
      </c>
      <c r="AR134" s="142" t="s">
        <v>170</v>
      </c>
      <c r="AT134" s="142" t="s">
        <v>165</v>
      </c>
      <c r="AU134" s="142" t="s">
        <v>79</v>
      </c>
      <c r="AY134" s="17" t="s">
        <v>163</v>
      </c>
      <c r="BE134" s="143">
        <f>IF(N134="základní",J134,0)</f>
        <v>0</v>
      </c>
      <c r="BF134" s="143">
        <f>IF(N134="snížená",J134,0)</f>
        <v>0</v>
      </c>
      <c r="BG134" s="143">
        <f>IF(N134="zákl. přenesená",J134,0)</f>
        <v>0</v>
      </c>
      <c r="BH134" s="143">
        <f>IF(N134="sníž. přenesená",J134,0)</f>
        <v>0</v>
      </c>
      <c r="BI134" s="143">
        <f>IF(N134="nulová",J134,0)</f>
        <v>0</v>
      </c>
      <c r="BJ134" s="17" t="s">
        <v>79</v>
      </c>
      <c r="BK134" s="143">
        <f>ROUND(I134*H134,2)</f>
        <v>0</v>
      </c>
      <c r="BL134" s="17" t="s">
        <v>170</v>
      </c>
      <c r="BM134" s="142" t="s">
        <v>447</v>
      </c>
    </row>
    <row r="135" spans="2:65" s="1" customFormat="1" ht="19.5">
      <c r="B135" s="32"/>
      <c r="D135" s="148" t="s">
        <v>276</v>
      </c>
      <c r="F135" s="149" t="s">
        <v>3376</v>
      </c>
      <c r="I135" s="146"/>
      <c r="L135" s="32"/>
      <c r="M135" s="147"/>
      <c r="T135" s="53"/>
      <c r="AT135" s="17" t="s">
        <v>276</v>
      </c>
      <c r="AU135" s="17" t="s">
        <v>79</v>
      </c>
    </row>
    <row r="136" spans="2:65" s="1" customFormat="1" ht="21.75" customHeight="1">
      <c r="B136" s="32"/>
      <c r="C136" s="131" t="s">
        <v>306</v>
      </c>
      <c r="D136" s="131" t="s">
        <v>165</v>
      </c>
      <c r="E136" s="132" t="s">
        <v>2929</v>
      </c>
      <c r="F136" s="133" t="s">
        <v>3377</v>
      </c>
      <c r="G136" s="134" t="s">
        <v>2382</v>
      </c>
      <c r="H136" s="135">
        <v>1</v>
      </c>
      <c r="I136" s="136"/>
      <c r="J136" s="137">
        <f>ROUND(I136*H136,2)</f>
        <v>0</v>
      </c>
      <c r="K136" s="133" t="s">
        <v>192</v>
      </c>
      <c r="L136" s="32"/>
      <c r="M136" s="138" t="s">
        <v>19</v>
      </c>
      <c r="N136" s="139" t="s">
        <v>43</v>
      </c>
      <c r="P136" s="140">
        <f>O136*H136</f>
        <v>0</v>
      </c>
      <c r="Q136" s="140">
        <v>0</v>
      </c>
      <c r="R136" s="140">
        <f>Q136*H136</f>
        <v>0</v>
      </c>
      <c r="S136" s="140">
        <v>0</v>
      </c>
      <c r="T136" s="141">
        <f>S136*H136</f>
        <v>0</v>
      </c>
      <c r="AR136" s="142" t="s">
        <v>170</v>
      </c>
      <c r="AT136" s="142" t="s">
        <v>165</v>
      </c>
      <c r="AU136" s="142" t="s">
        <v>79</v>
      </c>
      <c r="AY136" s="17" t="s">
        <v>163</v>
      </c>
      <c r="BE136" s="143">
        <f>IF(N136="základní",J136,0)</f>
        <v>0</v>
      </c>
      <c r="BF136" s="143">
        <f>IF(N136="snížená",J136,0)</f>
        <v>0</v>
      </c>
      <c r="BG136" s="143">
        <f>IF(N136="zákl. přenesená",J136,0)</f>
        <v>0</v>
      </c>
      <c r="BH136" s="143">
        <f>IF(N136="sníž. přenesená",J136,0)</f>
        <v>0</v>
      </c>
      <c r="BI136" s="143">
        <f>IF(N136="nulová",J136,0)</f>
        <v>0</v>
      </c>
      <c r="BJ136" s="17" t="s">
        <v>79</v>
      </c>
      <c r="BK136" s="143">
        <f>ROUND(I136*H136,2)</f>
        <v>0</v>
      </c>
      <c r="BL136" s="17" t="s">
        <v>170</v>
      </c>
      <c r="BM136" s="142" t="s">
        <v>462</v>
      </c>
    </row>
    <row r="137" spans="2:65" s="1" customFormat="1" ht="19.5">
      <c r="B137" s="32"/>
      <c r="D137" s="148" t="s">
        <v>276</v>
      </c>
      <c r="F137" s="149" t="s">
        <v>3378</v>
      </c>
      <c r="I137" s="146"/>
      <c r="L137" s="32"/>
      <c r="M137" s="147"/>
      <c r="T137" s="53"/>
      <c r="AT137" s="17" t="s">
        <v>276</v>
      </c>
      <c r="AU137" s="17" t="s">
        <v>79</v>
      </c>
    </row>
    <row r="138" spans="2:65" s="1" customFormat="1" ht="21.75" customHeight="1">
      <c r="B138" s="32"/>
      <c r="C138" s="131" t="s">
        <v>312</v>
      </c>
      <c r="D138" s="131" t="s">
        <v>165</v>
      </c>
      <c r="E138" s="132" t="s">
        <v>2931</v>
      </c>
      <c r="F138" s="133" t="s">
        <v>3379</v>
      </c>
      <c r="G138" s="134" t="s">
        <v>2382</v>
      </c>
      <c r="H138" s="135">
        <v>6</v>
      </c>
      <c r="I138" s="136"/>
      <c r="J138" s="137">
        <f>ROUND(I138*H138,2)</f>
        <v>0</v>
      </c>
      <c r="K138" s="133" t="s">
        <v>192</v>
      </c>
      <c r="L138" s="32"/>
      <c r="M138" s="138" t="s">
        <v>19</v>
      </c>
      <c r="N138" s="139" t="s">
        <v>43</v>
      </c>
      <c r="P138" s="140">
        <f>O138*H138</f>
        <v>0</v>
      </c>
      <c r="Q138" s="140">
        <v>0</v>
      </c>
      <c r="R138" s="140">
        <f>Q138*H138</f>
        <v>0</v>
      </c>
      <c r="S138" s="140">
        <v>0</v>
      </c>
      <c r="T138" s="141">
        <f>S138*H138</f>
        <v>0</v>
      </c>
      <c r="AR138" s="142" t="s">
        <v>170</v>
      </c>
      <c r="AT138" s="142" t="s">
        <v>165</v>
      </c>
      <c r="AU138" s="142" t="s">
        <v>79</v>
      </c>
      <c r="AY138" s="17" t="s">
        <v>163</v>
      </c>
      <c r="BE138" s="143">
        <f>IF(N138="základní",J138,0)</f>
        <v>0</v>
      </c>
      <c r="BF138" s="143">
        <f>IF(N138="snížená",J138,0)</f>
        <v>0</v>
      </c>
      <c r="BG138" s="143">
        <f>IF(N138="zákl. přenesená",J138,0)</f>
        <v>0</v>
      </c>
      <c r="BH138" s="143">
        <f>IF(N138="sníž. přenesená",J138,0)</f>
        <v>0</v>
      </c>
      <c r="BI138" s="143">
        <f>IF(N138="nulová",J138,0)</f>
        <v>0</v>
      </c>
      <c r="BJ138" s="17" t="s">
        <v>79</v>
      </c>
      <c r="BK138" s="143">
        <f>ROUND(I138*H138,2)</f>
        <v>0</v>
      </c>
      <c r="BL138" s="17" t="s">
        <v>170</v>
      </c>
      <c r="BM138" s="142" t="s">
        <v>474</v>
      </c>
    </row>
    <row r="139" spans="2:65" s="1" customFormat="1" ht="19.5">
      <c r="B139" s="32"/>
      <c r="D139" s="148" t="s">
        <v>276</v>
      </c>
      <c r="F139" s="149" t="s">
        <v>3380</v>
      </c>
      <c r="I139" s="146"/>
      <c r="L139" s="32"/>
      <c r="M139" s="147"/>
      <c r="T139" s="53"/>
      <c r="AT139" s="17" t="s">
        <v>276</v>
      </c>
      <c r="AU139" s="17" t="s">
        <v>79</v>
      </c>
    </row>
    <row r="140" spans="2:65" s="1" customFormat="1" ht="21.75" customHeight="1">
      <c r="B140" s="32"/>
      <c r="C140" s="131" t="s">
        <v>318</v>
      </c>
      <c r="D140" s="131" t="s">
        <v>165</v>
      </c>
      <c r="E140" s="132" t="s">
        <v>2933</v>
      </c>
      <c r="F140" s="133" t="s">
        <v>3381</v>
      </c>
      <c r="G140" s="134" t="s">
        <v>2382</v>
      </c>
      <c r="H140" s="135">
        <v>15</v>
      </c>
      <c r="I140" s="136"/>
      <c r="J140" s="137">
        <f>ROUND(I140*H140,2)</f>
        <v>0</v>
      </c>
      <c r="K140" s="133" t="s">
        <v>192</v>
      </c>
      <c r="L140" s="32"/>
      <c r="M140" s="138" t="s">
        <v>19</v>
      </c>
      <c r="N140" s="139" t="s">
        <v>43</v>
      </c>
      <c r="P140" s="140">
        <f>O140*H140</f>
        <v>0</v>
      </c>
      <c r="Q140" s="140">
        <v>0</v>
      </c>
      <c r="R140" s="140">
        <f>Q140*H140</f>
        <v>0</v>
      </c>
      <c r="S140" s="140">
        <v>0</v>
      </c>
      <c r="T140" s="141">
        <f>S140*H140</f>
        <v>0</v>
      </c>
      <c r="AR140" s="142" t="s">
        <v>170</v>
      </c>
      <c r="AT140" s="142" t="s">
        <v>165</v>
      </c>
      <c r="AU140" s="142" t="s">
        <v>79</v>
      </c>
      <c r="AY140" s="17" t="s">
        <v>163</v>
      </c>
      <c r="BE140" s="143">
        <f>IF(N140="základní",J140,0)</f>
        <v>0</v>
      </c>
      <c r="BF140" s="143">
        <f>IF(N140="snížená",J140,0)</f>
        <v>0</v>
      </c>
      <c r="BG140" s="143">
        <f>IF(N140="zákl. přenesená",J140,0)</f>
        <v>0</v>
      </c>
      <c r="BH140" s="143">
        <f>IF(N140="sníž. přenesená",J140,0)</f>
        <v>0</v>
      </c>
      <c r="BI140" s="143">
        <f>IF(N140="nulová",J140,0)</f>
        <v>0</v>
      </c>
      <c r="BJ140" s="17" t="s">
        <v>79</v>
      </c>
      <c r="BK140" s="143">
        <f>ROUND(I140*H140,2)</f>
        <v>0</v>
      </c>
      <c r="BL140" s="17" t="s">
        <v>170</v>
      </c>
      <c r="BM140" s="142" t="s">
        <v>486</v>
      </c>
    </row>
    <row r="141" spans="2:65" s="1" customFormat="1" ht="19.5">
      <c r="B141" s="32"/>
      <c r="D141" s="148" t="s">
        <v>276</v>
      </c>
      <c r="F141" s="149" t="s">
        <v>3382</v>
      </c>
      <c r="I141" s="146"/>
      <c r="L141" s="32"/>
      <c r="M141" s="147"/>
      <c r="T141" s="53"/>
      <c r="AT141" s="17" t="s">
        <v>276</v>
      </c>
      <c r="AU141" s="17" t="s">
        <v>79</v>
      </c>
    </row>
    <row r="142" spans="2:65" s="1" customFormat="1" ht="21.75" customHeight="1">
      <c r="B142" s="32"/>
      <c r="C142" s="131" t="s">
        <v>324</v>
      </c>
      <c r="D142" s="131" t="s">
        <v>165</v>
      </c>
      <c r="E142" s="132" t="s">
        <v>2935</v>
      </c>
      <c r="F142" s="133" t="s">
        <v>3383</v>
      </c>
      <c r="G142" s="134" t="s">
        <v>2382</v>
      </c>
      <c r="H142" s="135">
        <v>3</v>
      </c>
      <c r="I142" s="136"/>
      <c r="J142" s="137">
        <f>ROUND(I142*H142,2)</f>
        <v>0</v>
      </c>
      <c r="K142" s="133" t="s">
        <v>192</v>
      </c>
      <c r="L142" s="32"/>
      <c r="M142" s="138" t="s">
        <v>19</v>
      </c>
      <c r="N142" s="139" t="s">
        <v>43</v>
      </c>
      <c r="P142" s="140">
        <f>O142*H142</f>
        <v>0</v>
      </c>
      <c r="Q142" s="140">
        <v>0</v>
      </c>
      <c r="R142" s="140">
        <f>Q142*H142</f>
        <v>0</v>
      </c>
      <c r="S142" s="140">
        <v>0</v>
      </c>
      <c r="T142" s="141">
        <f>S142*H142</f>
        <v>0</v>
      </c>
      <c r="AR142" s="142" t="s">
        <v>170</v>
      </c>
      <c r="AT142" s="142" t="s">
        <v>165</v>
      </c>
      <c r="AU142" s="142" t="s">
        <v>79</v>
      </c>
      <c r="AY142" s="17" t="s">
        <v>163</v>
      </c>
      <c r="BE142" s="143">
        <f>IF(N142="základní",J142,0)</f>
        <v>0</v>
      </c>
      <c r="BF142" s="143">
        <f>IF(N142="snížená",J142,0)</f>
        <v>0</v>
      </c>
      <c r="BG142" s="143">
        <f>IF(N142="zákl. přenesená",J142,0)</f>
        <v>0</v>
      </c>
      <c r="BH142" s="143">
        <f>IF(N142="sníž. přenesená",J142,0)</f>
        <v>0</v>
      </c>
      <c r="BI142" s="143">
        <f>IF(N142="nulová",J142,0)</f>
        <v>0</v>
      </c>
      <c r="BJ142" s="17" t="s">
        <v>79</v>
      </c>
      <c r="BK142" s="143">
        <f>ROUND(I142*H142,2)</f>
        <v>0</v>
      </c>
      <c r="BL142" s="17" t="s">
        <v>170</v>
      </c>
      <c r="BM142" s="142" t="s">
        <v>502</v>
      </c>
    </row>
    <row r="143" spans="2:65" s="1" customFormat="1" ht="19.5">
      <c r="B143" s="32"/>
      <c r="D143" s="148" t="s">
        <v>276</v>
      </c>
      <c r="F143" s="149" t="s">
        <v>3384</v>
      </c>
      <c r="I143" s="146"/>
      <c r="L143" s="32"/>
      <c r="M143" s="147"/>
      <c r="T143" s="53"/>
      <c r="AT143" s="17" t="s">
        <v>276</v>
      </c>
      <c r="AU143" s="17" t="s">
        <v>79</v>
      </c>
    </row>
    <row r="144" spans="2:65" s="1" customFormat="1" ht="24.2" customHeight="1">
      <c r="B144" s="32"/>
      <c r="C144" s="131" t="s">
        <v>329</v>
      </c>
      <c r="D144" s="131" t="s">
        <v>165</v>
      </c>
      <c r="E144" s="132" t="s">
        <v>2937</v>
      </c>
      <c r="F144" s="133" t="s">
        <v>3385</v>
      </c>
      <c r="G144" s="134" t="s">
        <v>2382</v>
      </c>
      <c r="H144" s="135">
        <v>45</v>
      </c>
      <c r="I144" s="136"/>
      <c r="J144" s="137">
        <f>ROUND(I144*H144,2)</f>
        <v>0</v>
      </c>
      <c r="K144" s="133" t="s">
        <v>192</v>
      </c>
      <c r="L144" s="32"/>
      <c r="M144" s="138" t="s">
        <v>19</v>
      </c>
      <c r="N144" s="139" t="s">
        <v>43</v>
      </c>
      <c r="P144" s="140">
        <f>O144*H144</f>
        <v>0</v>
      </c>
      <c r="Q144" s="140">
        <v>0</v>
      </c>
      <c r="R144" s="140">
        <f>Q144*H144</f>
        <v>0</v>
      </c>
      <c r="S144" s="140">
        <v>0</v>
      </c>
      <c r="T144" s="141">
        <f>S144*H144</f>
        <v>0</v>
      </c>
      <c r="AR144" s="142" t="s">
        <v>170</v>
      </c>
      <c r="AT144" s="142" t="s">
        <v>165</v>
      </c>
      <c r="AU144" s="142" t="s">
        <v>79</v>
      </c>
      <c r="AY144" s="17" t="s">
        <v>163</v>
      </c>
      <c r="BE144" s="143">
        <f>IF(N144="základní",J144,0)</f>
        <v>0</v>
      </c>
      <c r="BF144" s="143">
        <f>IF(N144="snížená",J144,0)</f>
        <v>0</v>
      </c>
      <c r="BG144" s="143">
        <f>IF(N144="zákl. přenesená",J144,0)</f>
        <v>0</v>
      </c>
      <c r="BH144" s="143">
        <f>IF(N144="sníž. přenesená",J144,0)</f>
        <v>0</v>
      </c>
      <c r="BI144" s="143">
        <f>IF(N144="nulová",J144,0)</f>
        <v>0</v>
      </c>
      <c r="BJ144" s="17" t="s">
        <v>79</v>
      </c>
      <c r="BK144" s="143">
        <f>ROUND(I144*H144,2)</f>
        <v>0</v>
      </c>
      <c r="BL144" s="17" t="s">
        <v>170</v>
      </c>
      <c r="BM144" s="142" t="s">
        <v>516</v>
      </c>
    </row>
    <row r="145" spans="2:65" s="1" customFormat="1" ht="19.5">
      <c r="B145" s="32"/>
      <c r="D145" s="148" t="s">
        <v>276</v>
      </c>
      <c r="F145" s="149" t="s">
        <v>3386</v>
      </c>
      <c r="I145" s="146"/>
      <c r="L145" s="32"/>
      <c r="M145" s="147"/>
      <c r="T145" s="53"/>
      <c r="AT145" s="17" t="s">
        <v>276</v>
      </c>
      <c r="AU145" s="17" t="s">
        <v>79</v>
      </c>
    </row>
    <row r="146" spans="2:65" s="1" customFormat="1" ht="24.2" customHeight="1">
      <c r="B146" s="32"/>
      <c r="C146" s="131" t="s">
        <v>335</v>
      </c>
      <c r="D146" s="131" t="s">
        <v>165</v>
      </c>
      <c r="E146" s="132" t="s">
        <v>2939</v>
      </c>
      <c r="F146" s="133" t="s">
        <v>3387</v>
      </c>
      <c r="G146" s="134" t="s">
        <v>2382</v>
      </c>
      <c r="H146" s="135">
        <v>7</v>
      </c>
      <c r="I146" s="136"/>
      <c r="J146" s="137">
        <f>ROUND(I146*H146,2)</f>
        <v>0</v>
      </c>
      <c r="K146" s="133" t="s">
        <v>192</v>
      </c>
      <c r="L146" s="32"/>
      <c r="M146" s="138" t="s">
        <v>19</v>
      </c>
      <c r="N146" s="139" t="s">
        <v>43</v>
      </c>
      <c r="P146" s="140">
        <f>O146*H146</f>
        <v>0</v>
      </c>
      <c r="Q146" s="140">
        <v>0</v>
      </c>
      <c r="R146" s="140">
        <f>Q146*H146</f>
        <v>0</v>
      </c>
      <c r="S146" s="140">
        <v>0</v>
      </c>
      <c r="T146" s="141">
        <f>S146*H146</f>
        <v>0</v>
      </c>
      <c r="AR146" s="142" t="s">
        <v>170</v>
      </c>
      <c r="AT146" s="142" t="s">
        <v>165</v>
      </c>
      <c r="AU146" s="142" t="s">
        <v>79</v>
      </c>
      <c r="AY146" s="17" t="s">
        <v>163</v>
      </c>
      <c r="BE146" s="143">
        <f>IF(N146="základní",J146,0)</f>
        <v>0</v>
      </c>
      <c r="BF146" s="143">
        <f>IF(N146="snížená",J146,0)</f>
        <v>0</v>
      </c>
      <c r="BG146" s="143">
        <f>IF(N146="zákl. přenesená",J146,0)</f>
        <v>0</v>
      </c>
      <c r="BH146" s="143">
        <f>IF(N146="sníž. přenesená",J146,0)</f>
        <v>0</v>
      </c>
      <c r="BI146" s="143">
        <f>IF(N146="nulová",J146,0)</f>
        <v>0</v>
      </c>
      <c r="BJ146" s="17" t="s">
        <v>79</v>
      </c>
      <c r="BK146" s="143">
        <f>ROUND(I146*H146,2)</f>
        <v>0</v>
      </c>
      <c r="BL146" s="17" t="s">
        <v>170</v>
      </c>
      <c r="BM146" s="142" t="s">
        <v>523</v>
      </c>
    </row>
    <row r="147" spans="2:65" s="1" customFormat="1" ht="19.5">
      <c r="B147" s="32"/>
      <c r="D147" s="148" t="s">
        <v>276</v>
      </c>
      <c r="F147" s="149" t="s">
        <v>3388</v>
      </c>
      <c r="I147" s="146"/>
      <c r="L147" s="32"/>
      <c r="M147" s="147"/>
      <c r="T147" s="53"/>
      <c r="AT147" s="17" t="s">
        <v>276</v>
      </c>
      <c r="AU147" s="17" t="s">
        <v>79</v>
      </c>
    </row>
    <row r="148" spans="2:65" s="1" customFormat="1" ht="24.2" customHeight="1">
      <c r="B148" s="32"/>
      <c r="C148" s="131" t="s">
        <v>342</v>
      </c>
      <c r="D148" s="131" t="s">
        <v>165</v>
      </c>
      <c r="E148" s="132" t="s">
        <v>2942</v>
      </c>
      <c r="F148" s="133" t="s">
        <v>3389</v>
      </c>
      <c r="G148" s="134" t="s">
        <v>2382</v>
      </c>
      <c r="H148" s="135">
        <v>21</v>
      </c>
      <c r="I148" s="136"/>
      <c r="J148" s="137">
        <f>ROUND(I148*H148,2)</f>
        <v>0</v>
      </c>
      <c r="K148" s="133" t="s">
        <v>192</v>
      </c>
      <c r="L148" s="32"/>
      <c r="M148" s="138" t="s">
        <v>19</v>
      </c>
      <c r="N148" s="139" t="s">
        <v>43</v>
      </c>
      <c r="P148" s="140">
        <f>O148*H148</f>
        <v>0</v>
      </c>
      <c r="Q148" s="140">
        <v>0</v>
      </c>
      <c r="R148" s="140">
        <f>Q148*H148</f>
        <v>0</v>
      </c>
      <c r="S148" s="140">
        <v>0</v>
      </c>
      <c r="T148" s="141">
        <f>S148*H148</f>
        <v>0</v>
      </c>
      <c r="AR148" s="142" t="s">
        <v>170</v>
      </c>
      <c r="AT148" s="142" t="s">
        <v>165</v>
      </c>
      <c r="AU148" s="142" t="s">
        <v>79</v>
      </c>
      <c r="AY148" s="17" t="s">
        <v>163</v>
      </c>
      <c r="BE148" s="143">
        <f>IF(N148="základní",J148,0)</f>
        <v>0</v>
      </c>
      <c r="BF148" s="143">
        <f>IF(N148="snížená",J148,0)</f>
        <v>0</v>
      </c>
      <c r="BG148" s="143">
        <f>IF(N148="zákl. přenesená",J148,0)</f>
        <v>0</v>
      </c>
      <c r="BH148" s="143">
        <f>IF(N148="sníž. přenesená",J148,0)</f>
        <v>0</v>
      </c>
      <c r="BI148" s="143">
        <f>IF(N148="nulová",J148,0)</f>
        <v>0</v>
      </c>
      <c r="BJ148" s="17" t="s">
        <v>79</v>
      </c>
      <c r="BK148" s="143">
        <f>ROUND(I148*H148,2)</f>
        <v>0</v>
      </c>
      <c r="BL148" s="17" t="s">
        <v>170</v>
      </c>
      <c r="BM148" s="142" t="s">
        <v>531</v>
      </c>
    </row>
    <row r="149" spans="2:65" s="1" customFormat="1" ht="19.5">
      <c r="B149" s="32"/>
      <c r="D149" s="148" t="s">
        <v>276</v>
      </c>
      <c r="F149" s="149" t="s">
        <v>3390</v>
      </c>
      <c r="I149" s="146"/>
      <c r="L149" s="32"/>
      <c r="M149" s="147"/>
      <c r="T149" s="53"/>
      <c r="AT149" s="17" t="s">
        <v>276</v>
      </c>
      <c r="AU149" s="17" t="s">
        <v>79</v>
      </c>
    </row>
    <row r="150" spans="2:65" s="1" customFormat="1" ht="24.2" customHeight="1">
      <c r="B150" s="32"/>
      <c r="C150" s="131" t="s">
        <v>349</v>
      </c>
      <c r="D150" s="131" t="s">
        <v>165</v>
      </c>
      <c r="E150" s="132" t="s">
        <v>2944</v>
      </c>
      <c r="F150" s="133" t="s">
        <v>3391</v>
      </c>
      <c r="G150" s="134" t="s">
        <v>2382</v>
      </c>
      <c r="H150" s="135">
        <v>21</v>
      </c>
      <c r="I150" s="136"/>
      <c r="J150" s="137">
        <f>ROUND(I150*H150,2)</f>
        <v>0</v>
      </c>
      <c r="K150" s="133" t="s">
        <v>192</v>
      </c>
      <c r="L150" s="32"/>
      <c r="M150" s="138" t="s">
        <v>19</v>
      </c>
      <c r="N150" s="139" t="s">
        <v>43</v>
      </c>
      <c r="P150" s="140">
        <f>O150*H150</f>
        <v>0</v>
      </c>
      <c r="Q150" s="140">
        <v>0</v>
      </c>
      <c r="R150" s="140">
        <f>Q150*H150</f>
        <v>0</v>
      </c>
      <c r="S150" s="140">
        <v>0</v>
      </c>
      <c r="T150" s="141">
        <f>S150*H150</f>
        <v>0</v>
      </c>
      <c r="AR150" s="142" t="s">
        <v>170</v>
      </c>
      <c r="AT150" s="142" t="s">
        <v>165</v>
      </c>
      <c r="AU150" s="142" t="s">
        <v>79</v>
      </c>
      <c r="AY150" s="17" t="s">
        <v>163</v>
      </c>
      <c r="BE150" s="143">
        <f>IF(N150="základní",J150,0)</f>
        <v>0</v>
      </c>
      <c r="BF150" s="143">
        <f>IF(N150="snížená",J150,0)</f>
        <v>0</v>
      </c>
      <c r="BG150" s="143">
        <f>IF(N150="zákl. přenesená",J150,0)</f>
        <v>0</v>
      </c>
      <c r="BH150" s="143">
        <f>IF(N150="sníž. přenesená",J150,0)</f>
        <v>0</v>
      </c>
      <c r="BI150" s="143">
        <f>IF(N150="nulová",J150,0)</f>
        <v>0</v>
      </c>
      <c r="BJ150" s="17" t="s">
        <v>79</v>
      </c>
      <c r="BK150" s="143">
        <f>ROUND(I150*H150,2)</f>
        <v>0</v>
      </c>
      <c r="BL150" s="17" t="s">
        <v>170</v>
      </c>
      <c r="BM150" s="142" t="s">
        <v>539</v>
      </c>
    </row>
    <row r="151" spans="2:65" s="1" customFormat="1" ht="19.5">
      <c r="B151" s="32"/>
      <c r="D151" s="148" t="s">
        <v>276</v>
      </c>
      <c r="F151" s="149" t="s">
        <v>3392</v>
      </c>
      <c r="I151" s="146"/>
      <c r="L151" s="32"/>
      <c r="M151" s="147"/>
      <c r="T151" s="53"/>
      <c r="AT151" s="17" t="s">
        <v>276</v>
      </c>
      <c r="AU151" s="17" t="s">
        <v>79</v>
      </c>
    </row>
    <row r="152" spans="2:65" s="1" customFormat="1" ht="21.75" customHeight="1">
      <c r="B152" s="32"/>
      <c r="C152" s="131" t="s">
        <v>356</v>
      </c>
      <c r="D152" s="131" t="s">
        <v>165</v>
      </c>
      <c r="E152" s="132" t="s">
        <v>2947</v>
      </c>
      <c r="F152" s="133" t="s">
        <v>3393</v>
      </c>
      <c r="G152" s="134" t="s">
        <v>2382</v>
      </c>
      <c r="H152" s="135">
        <v>1</v>
      </c>
      <c r="I152" s="136"/>
      <c r="J152" s="137">
        <f>ROUND(I152*H152,2)</f>
        <v>0</v>
      </c>
      <c r="K152" s="133" t="s">
        <v>192</v>
      </c>
      <c r="L152" s="32"/>
      <c r="M152" s="138" t="s">
        <v>19</v>
      </c>
      <c r="N152" s="139" t="s">
        <v>43</v>
      </c>
      <c r="P152" s="140">
        <f>O152*H152</f>
        <v>0</v>
      </c>
      <c r="Q152" s="140">
        <v>0</v>
      </c>
      <c r="R152" s="140">
        <f>Q152*H152</f>
        <v>0</v>
      </c>
      <c r="S152" s="140">
        <v>0</v>
      </c>
      <c r="T152" s="141">
        <f>S152*H152</f>
        <v>0</v>
      </c>
      <c r="AR152" s="142" t="s">
        <v>170</v>
      </c>
      <c r="AT152" s="142" t="s">
        <v>165</v>
      </c>
      <c r="AU152" s="142" t="s">
        <v>79</v>
      </c>
      <c r="AY152" s="17" t="s">
        <v>163</v>
      </c>
      <c r="BE152" s="143">
        <f>IF(N152="základní",J152,0)</f>
        <v>0</v>
      </c>
      <c r="BF152" s="143">
        <f>IF(N152="snížená",J152,0)</f>
        <v>0</v>
      </c>
      <c r="BG152" s="143">
        <f>IF(N152="zákl. přenesená",J152,0)</f>
        <v>0</v>
      </c>
      <c r="BH152" s="143">
        <f>IF(N152="sníž. přenesená",J152,0)</f>
        <v>0</v>
      </c>
      <c r="BI152" s="143">
        <f>IF(N152="nulová",J152,0)</f>
        <v>0</v>
      </c>
      <c r="BJ152" s="17" t="s">
        <v>79</v>
      </c>
      <c r="BK152" s="143">
        <f>ROUND(I152*H152,2)</f>
        <v>0</v>
      </c>
      <c r="BL152" s="17" t="s">
        <v>170</v>
      </c>
      <c r="BM152" s="142" t="s">
        <v>551</v>
      </c>
    </row>
    <row r="153" spans="2:65" s="1" customFormat="1" ht="16.5" customHeight="1">
      <c r="B153" s="32"/>
      <c r="C153" s="131" t="s">
        <v>363</v>
      </c>
      <c r="D153" s="131" t="s">
        <v>165</v>
      </c>
      <c r="E153" s="132" t="s">
        <v>2949</v>
      </c>
      <c r="F153" s="133" t="s">
        <v>3394</v>
      </c>
      <c r="G153" s="134" t="s">
        <v>2382</v>
      </c>
      <c r="H153" s="135">
        <v>3</v>
      </c>
      <c r="I153" s="136"/>
      <c r="J153" s="137">
        <f>ROUND(I153*H153,2)</f>
        <v>0</v>
      </c>
      <c r="K153" s="133" t="s">
        <v>192</v>
      </c>
      <c r="L153" s="32"/>
      <c r="M153" s="138" t="s">
        <v>19</v>
      </c>
      <c r="N153" s="139" t="s">
        <v>43</v>
      </c>
      <c r="P153" s="140">
        <f>O153*H153</f>
        <v>0</v>
      </c>
      <c r="Q153" s="140">
        <v>0</v>
      </c>
      <c r="R153" s="140">
        <f>Q153*H153</f>
        <v>0</v>
      </c>
      <c r="S153" s="140">
        <v>0</v>
      </c>
      <c r="T153" s="141">
        <f>S153*H153</f>
        <v>0</v>
      </c>
      <c r="AR153" s="142" t="s">
        <v>170</v>
      </c>
      <c r="AT153" s="142" t="s">
        <v>165</v>
      </c>
      <c r="AU153" s="142" t="s">
        <v>79</v>
      </c>
      <c r="AY153" s="17" t="s">
        <v>163</v>
      </c>
      <c r="BE153" s="143">
        <f>IF(N153="základní",J153,0)</f>
        <v>0</v>
      </c>
      <c r="BF153" s="143">
        <f>IF(N153="snížená",J153,0)</f>
        <v>0</v>
      </c>
      <c r="BG153" s="143">
        <f>IF(N153="zákl. přenesená",J153,0)</f>
        <v>0</v>
      </c>
      <c r="BH153" s="143">
        <f>IF(N153="sníž. přenesená",J153,0)</f>
        <v>0</v>
      </c>
      <c r="BI153" s="143">
        <f>IF(N153="nulová",J153,0)</f>
        <v>0</v>
      </c>
      <c r="BJ153" s="17" t="s">
        <v>79</v>
      </c>
      <c r="BK153" s="143">
        <f>ROUND(I153*H153,2)</f>
        <v>0</v>
      </c>
      <c r="BL153" s="17" t="s">
        <v>170</v>
      </c>
      <c r="BM153" s="142" t="s">
        <v>563</v>
      </c>
    </row>
    <row r="154" spans="2:65" s="1" customFormat="1" ht="24.2" customHeight="1">
      <c r="B154" s="32"/>
      <c r="C154" s="131" t="s">
        <v>369</v>
      </c>
      <c r="D154" s="131" t="s">
        <v>165</v>
      </c>
      <c r="E154" s="132" t="s">
        <v>2951</v>
      </c>
      <c r="F154" s="133" t="s">
        <v>3395</v>
      </c>
      <c r="G154" s="134" t="s">
        <v>168</v>
      </c>
      <c r="H154" s="135">
        <v>20</v>
      </c>
      <c r="I154" s="136"/>
      <c r="J154" s="137">
        <f>ROUND(I154*H154,2)</f>
        <v>0</v>
      </c>
      <c r="K154" s="133" t="s">
        <v>192</v>
      </c>
      <c r="L154" s="32"/>
      <c r="M154" s="138" t="s">
        <v>19</v>
      </c>
      <c r="N154" s="139" t="s">
        <v>43</v>
      </c>
      <c r="P154" s="140">
        <f>O154*H154</f>
        <v>0</v>
      </c>
      <c r="Q154" s="140">
        <v>0</v>
      </c>
      <c r="R154" s="140">
        <f>Q154*H154</f>
        <v>0</v>
      </c>
      <c r="S154" s="140">
        <v>0</v>
      </c>
      <c r="T154" s="141">
        <f>S154*H154</f>
        <v>0</v>
      </c>
      <c r="AR154" s="142" t="s">
        <v>170</v>
      </c>
      <c r="AT154" s="142" t="s">
        <v>165</v>
      </c>
      <c r="AU154" s="142" t="s">
        <v>79</v>
      </c>
      <c r="AY154" s="17" t="s">
        <v>163</v>
      </c>
      <c r="BE154" s="143">
        <f>IF(N154="základní",J154,0)</f>
        <v>0</v>
      </c>
      <c r="BF154" s="143">
        <f>IF(N154="snížená",J154,0)</f>
        <v>0</v>
      </c>
      <c r="BG154" s="143">
        <f>IF(N154="zákl. přenesená",J154,0)</f>
        <v>0</v>
      </c>
      <c r="BH154" s="143">
        <f>IF(N154="sníž. přenesená",J154,0)</f>
        <v>0</v>
      </c>
      <c r="BI154" s="143">
        <f>IF(N154="nulová",J154,0)</f>
        <v>0</v>
      </c>
      <c r="BJ154" s="17" t="s">
        <v>79</v>
      </c>
      <c r="BK154" s="143">
        <f>ROUND(I154*H154,2)</f>
        <v>0</v>
      </c>
      <c r="BL154" s="17" t="s">
        <v>170</v>
      </c>
      <c r="BM154" s="142" t="s">
        <v>576</v>
      </c>
    </row>
    <row r="155" spans="2:65" s="11" customFormat="1" ht="25.9" customHeight="1">
      <c r="B155" s="119"/>
      <c r="D155" s="120" t="s">
        <v>71</v>
      </c>
      <c r="E155" s="121" t="s">
        <v>3051</v>
      </c>
      <c r="F155" s="121" t="s">
        <v>3396</v>
      </c>
      <c r="I155" s="122"/>
      <c r="J155" s="123">
        <f>BK155</f>
        <v>0</v>
      </c>
      <c r="L155" s="119"/>
      <c r="M155" s="124"/>
      <c r="P155" s="125">
        <f>SUM(P156:P191)</f>
        <v>0</v>
      </c>
      <c r="R155" s="125">
        <f>SUM(R156:R191)</f>
        <v>0</v>
      </c>
      <c r="T155" s="126">
        <f>SUM(T156:T191)</f>
        <v>0</v>
      </c>
      <c r="AR155" s="120" t="s">
        <v>79</v>
      </c>
      <c r="AT155" s="127" t="s">
        <v>71</v>
      </c>
      <c r="AU155" s="127" t="s">
        <v>72</v>
      </c>
      <c r="AY155" s="120" t="s">
        <v>163</v>
      </c>
      <c r="BK155" s="128">
        <f>SUM(BK156:BK191)</f>
        <v>0</v>
      </c>
    </row>
    <row r="156" spans="2:65" s="1" customFormat="1" ht="16.5" customHeight="1">
      <c r="B156" s="32"/>
      <c r="C156" s="131" t="s">
        <v>375</v>
      </c>
      <c r="D156" s="131" t="s">
        <v>165</v>
      </c>
      <c r="E156" s="132" t="s">
        <v>3053</v>
      </c>
      <c r="F156" s="133" t="s">
        <v>3397</v>
      </c>
      <c r="G156" s="134" t="s">
        <v>2382</v>
      </c>
      <c r="H156" s="135">
        <v>3</v>
      </c>
      <c r="I156" s="136"/>
      <c r="J156" s="137">
        <f>ROUND(I156*H156,2)</f>
        <v>0</v>
      </c>
      <c r="K156" s="133" t="s">
        <v>192</v>
      </c>
      <c r="L156" s="32"/>
      <c r="M156" s="138" t="s">
        <v>19</v>
      </c>
      <c r="N156" s="139" t="s">
        <v>43</v>
      </c>
      <c r="P156" s="140">
        <f>O156*H156</f>
        <v>0</v>
      </c>
      <c r="Q156" s="140">
        <v>0</v>
      </c>
      <c r="R156" s="140">
        <f>Q156*H156</f>
        <v>0</v>
      </c>
      <c r="S156" s="140">
        <v>0</v>
      </c>
      <c r="T156" s="141">
        <f>S156*H156</f>
        <v>0</v>
      </c>
      <c r="AR156" s="142" t="s">
        <v>170</v>
      </c>
      <c r="AT156" s="142" t="s">
        <v>165</v>
      </c>
      <c r="AU156" s="142" t="s">
        <v>79</v>
      </c>
      <c r="AY156" s="17" t="s">
        <v>163</v>
      </c>
      <c r="BE156" s="143">
        <f>IF(N156="základní",J156,0)</f>
        <v>0</v>
      </c>
      <c r="BF156" s="143">
        <f>IF(N156="snížená",J156,0)</f>
        <v>0</v>
      </c>
      <c r="BG156" s="143">
        <f>IF(N156="zákl. přenesená",J156,0)</f>
        <v>0</v>
      </c>
      <c r="BH156" s="143">
        <f>IF(N156="sníž. přenesená",J156,0)</f>
        <v>0</v>
      </c>
      <c r="BI156" s="143">
        <f>IF(N156="nulová",J156,0)</f>
        <v>0</v>
      </c>
      <c r="BJ156" s="17" t="s">
        <v>79</v>
      </c>
      <c r="BK156" s="143">
        <f>ROUND(I156*H156,2)</f>
        <v>0</v>
      </c>
      <c r="BL156" s="17" t="s">
        <v>170</v>
      </c>
      <c r="BM156" s="142" t="s">
        <v>594</v>
      </c>
    </row>
    <row r="157" spans="2:65" s="1" customFormat="1" ht="19.5">
      <c r="B157" s="32"/>
      <c r="D157" s="148" t="s">
        <v>276</v>
      </c>
      <c r="F157" s="149" t="s">
        <v>3398</v>
      </c>
      <c r="I157" s="146"/>
      <c r="L157" s="32"/>
      <c r="M157" s="147"/>
      <c r="T157" s="53"/>
      <c r="AT157" s="17" t="s">
        <v>276</v>
      </c>
      <c r="AU157" s="17" t="s">
        <v>79</v>
      </c>
    </row>
    <row r="158" spans="2:65" s="1" customFormat="1" ht="16.5" customHeight="1">
      <c r="B158" s="32"/>
      <c r="C158" s="131" t="s">
        <v>381</v>
      </c>
      <c r="D158" s="131" t="s">
        <v>165</v>
      </c>
      <c r="E158" s="132" t="s">
        <v>3056</v>
      </c>
      <c r="F158" s="133" t="s">
        <v>3399</v>
      </c>
      <c r="G158" s="134" t="s">
        <v>2382</v>
      </c>
      <c r="H158" s="135">
        <v>7</v>
      </c>
      <c r="I158" s="136"/>
      <c r="J158" s="137">
        <f>ROUND(I158*H158,2)</f>
        <v>0</v>
      </c>
      <c r="K158" s="133" t="s">
        <v>192</v>
      </c>
      <c r="L158" s="32"/>
      <c r="M158" s="138" t="s">
        <v>19</v>
      </c>
      <c r="N158" s="139" t="s">
        <v>43</v>
      </c>
      <c r="P158" s="140">
        <f>O158*H158</f>
        <v>0</v>
      </c>
      <c r="Q158" s="140">
        <v>0</v>
      </c>
      <c r="R158" s="140">
        <f>Q158*H158</f>
        <v>0</v>
      </c>
      <c r="S158" s="140">
        <v>0</v>
      </c>
      <c r="T158" s="141">
        <f>S158*H158</f>
        <v>0</v>
      </c>
      <c r="AR158" s="142" t="s">
        <v>170</v>
      </c>
      <c r="AT158" s="142" t="s">
        <v>165</v>
      </c>
      <c r="AU158" s="142" t="s">
        <v>79</v>
      </c>
      <c r="AY158" s="17" t="s">
        <v>163</v>
      </c>
      <c r="BE158" s="143">
        <f>IF(N158="základní",J158,0)</f>
        <v>0</v>
      </c>
      <c r="BF158" s="143">
        <f>IF(N158="snížená",J158,0)</f>
        <v>0</v>
      </c>
      <c r="BG158" s="143">
        <f>IF(N158="zákl. přenesená",J158,0)</f>
        <v>0</v>
      </c>
      <c r="BH158" s="143">
        <f>IF(N158="sníž. přenesená",J158,0)</f>
        <v>0</v>
      </c>
      <c r="BI158" s="143">
        <f>IF(N158="nulová",J158,0)</f>
        <v>0</v>
      </c>
      <c r="BJ158" s="17" t="s">
        <v>79</v>
      </c>
      <c r="BK158" s="143">
        <f>ROUND(I158*H158,2)</f>
        <v>0</v>
      </c>
      <c r="BL158" s="17" t="s">
        <v>170</v>
      </c>
      <c r="BM158" s="142" t="s">
        <v>608</v>
      </c>
    </row>
    <row r="159" spans="2:65" s="1" customFormat="1" ht="19.5">
      <c r="B159" s="32"/>
      <c r="D159" s="148" t="s">
        <v>276</v>
      </c>
      <c r="F159" s="149" t="s">
        <v>3400</v>
      </c>
      <c r="I159" s="146"/>
      <c r="L159" s="32"/>
      <c r="M159" s="147"/>
      <c r="T159" s="53"/>
      <c r="AT159" s="17" t="s">
        <v>276</v>
      </c>
      <c r="AU159" s="17" t="s">
        <v>79</v>
      </c>
    </row>
    <row r="160" spans="2:65" s="1" customFormat="1" ht="16.5" customHeight="1">
      <c r="B160" s="32"/>
      <c r="C160" s="131" t="s">
        <v>387</v>
      </c>
      <c r="D160" s="131" t="s">
        <v>165</v>
      </c>
      <c r="E160" s="132" t="s">
        <v>3059</v>
      </c>
      <c r="F160" s="133" t="s">
        <v>3401</v>
      </c>
      <c r="G160" s="134" t="s">
        <v>2382</v>
      </c>
      <c r="H160" s="135">
        <v>1</v>
      </c>
      <c r="I160" s="136"/>
      <c r="J160" s="137">
        <f>ROUND(I160*H160,2)</f>
        <v>0</v>
      </c>
      <c r="K160" s="133" t="s">
        <v>192</v>
      </c>
      <c r="L160" s="32"/>
      <c r="M160" s="138" t="s">
        <v>19</v>
      </c>
      <c r="N160" s="139" t="s">
        <v>43</v>
      </c>
      <c r="P160" s="140">
        <f>O160*H160</f>
        <v>0</v>
      </c>
      <c r="Q160" s="140">
        <v>0</v>
      </c>
      <c r="R160" s="140">
        <f>Q160*H160</f>
        <v>0</v>
      </c>
      <c r="S160" s="140">
        <v>0</v>
      </c>
      <c r="T160" s="141">
        <f>S160*H160</f>
        <v>0</v>
      </c>
      <c r="AR160" s="142" t="s">
        <v>170</v>
      </c>
      <c r="AT160" s="142" t="s">
        <v>165</v>
      </c>
      <c r="AU160" s="142" t="s">
        <v>79</v>
      </c>
      <c r="AY160" s="17" t="s">
        <v>163</v>
      </c>
      <c r="BE160" s="143">
        <f>IF(N160="základní",J160,0)</f>
        <v>0</v>
      </c>
      <c r="BF160" s="143">
        <f>IF(N160="snížená",J160,0)</f>
        <v>0</v>
      </c>
      <c r="BG160" s="143">
        <f>IF(N160="zákl. přenesená",J160,0)</f>
        <v>0</v>
      </c>
      <c r="BH160" s="143">
        <f>IF(N160="sníž. přenesená",J160,0)</f>
        <v>0</v>
      </c>
      <c r="BI160" s="143">
        <f>IF(N160="nulová",J160,0)</f>
        <v>0</v>
      </c>
      <c r="BJ160" s="17" t="s">
        <v>79</v>
      </c>
      <c r="BK160" s="143">
        <f>ROUND(I160*H160,2)</f>
        <v>0</v>
      </c>
      <c r="BL160" s="17" t="s">
        <v>170</v>
      </c>
      <c r="BM160" s="142" t="s">
        <v>629</v>
      </c>
    </row>
    <row r="161" spans="2:65" s="1" customFormat="1" ht="19.5">
      <c r="B161" s="32"/>
      <c r="D161" s="148" t="s">
        <v>276</v>
      </c>
      <c r="F161" s="149" t="s">
        <v>3402</v>
      </c>
      <c r="I161" s="146"/>
      <c r="L161" s="32"/>
      <c r="M161" s="147"/>
      <c r="T161" s="53"/>
      <c r="AT161" s="17" t="s">
        <v>276</v>
      </c>
      <c r="AU161" s="17" t="s">
        <v>79</v>
      </c>
    </row>
    <row r="162" spans="2:65" s="1" customFormat="1" ht="16.5" customHeight="1">
      <c r="B162" s="32"/>
      <c r="C162" s="131" t="s">
        <v>393</v>
      </c>
      <c r="D162" s="131" t="s">
        <v>165</v>
      </c>
      <c r="E162" s="132" t="s">
        <v>3062</v>
      </c>
      <c r="F162" s="133" t="s">
        <v>3403</v>
      </c>
      <c r="G162" s="134" t="s">
        <v>2382</v>
      </c>
      <c r="H162" s="135">
        <v>4</v>
      </c>
      <c r="I162" s="136"/>
      <c r="J162" s="137">
        <f>ROUND(I162*H162,2)</f>
        <v>0</v>
      </c>
      <c r="K162" s="133" t="s">
        <v>192</v>
      </c>
      <c r="L162" s="32"/>
      <c r="M162" s="138" t="s">
        <v>19</v>
      </c>
      <c r="N162" s="139" t="s">
        <v>43</v>
      </c>
      <c r="P162" s="140">
        <f>O162*H162</f>
        <v>0</v>
      </c>
      <c r="Q162" s="140">
        <v>0</v>
      </c>
      <c r="R162" s="140">
        <f>Q162*H162</f>
        <v>0</v>
      </c>
      <c r="S162" s="140">
        <v>0</v>
      </c>
      <c r="T162" s="141">
        <f>S162*H162</f>
        <v>0</v>
      </c>
      <c r="AR162" s="142" t="s">
        <v>170</v>
      </c>
      <c r="AT162" s="142" t="s">
        <v>165</v>
      </c>
      <c r="AU162" s="142" t="s">
        <v>79</v>
      </c>
      <c r="AY162" s="17" t="s">
        <v>163</v>
      </c>
      <c r="BE162" s="143">
        <f>IF(N162="základní",J162,0)</f>
        <v>0</v>
      </c>
      <c r="BF162" s="143">
        <f>IF(N162="snížená",J162,0)</f>
        <v>0</v>
      </c>
      <c r="BG162" s="143">
        <f>IF(N162="zákl. přenesená",J162,0)</f>
        <v>0</v>
      </c>
      <c r="BH162" s="143">
        <f>IF(N162="sníž. přenesená",J162,0)</f>
        <v>0</v>
      </c>
      <c r="BI162" s="143">
        <f>IF(N162="nulová",J162,0)</f>
        <v>0</v>
      </c>
      <c r="BJ162" s="17" t="s">
        <v>79</v>
      </c>
      <c r="BK162" s="143">
        <f>ROUND(I162*H162,2)</f>
        <v>0</v>
      </c>
      <c r="BL162" s="17" t="s">
        <v>170</v>
      </c>
      <c r="BM162" s="142" t="s">
        <v>638</v>
      </c>
    </row>
    <row r="163" spans="2:65" s="1" customFormat="1" ht="19.5">
      <c r="B163" s="32"/>
      <c r="D163" s="148" t="s">
        <v>276</v>
      </c>
      <c r="F163" s="149" t="s">
        <v>3404</v>
      </c>
      <c r="I163" s="146"/>
      <c r="L163" s="32"/>
      <c r="M163" s="147"/>
      <c r="T163" s="53"/>
      <c r="AT163" s="17" t="s">
        <v>276</v>
      </c>
      <c r="AU163" s="17" t="s">
        <v>79</v>
      </c>
    </row>
    <row r="164" spans="2:65" s="1" customFormat="1" ht="16.5" customHeight="1">
      <c r="B164" s="32"/>
      <c r="C164" s="131" t="s">
        <v>400</v>
      </c>
      <c r="D164" s="131" t="s">
        <v>165</v>
      </c>
      <c r="E164" s="132" t="s">
        <v>3065</v>
      </c>
      <c r="F164" s="133" t="s">
        <v>3405</v>
      </c>
      <c r="G164" s="134" t="s">
        <v>2382</v>
      </c>
      <c r="H164" s="135">
        <v>9</v>
      </c>
      <c r="I164" s="136"/>
      <c r="J164" s="137">
        <f>ROUND(I164*H164,2)</f>
        <v>0</v>
      </c>
      <c r="K164" s="133" t="s">
        <v>192</v>
      </c>
      <c r="L164" s="32"/>
      <c r="M164" s="138" t="s">
        <v>19</v>
      </c>
      <c r="N164" s="139" t="s">
        <v>43</v>
      </c>
      <c r="P164" s="140">
        <f>O164*H164</f>
        <v>0</v>
      </c>
      <c r="Q164" s="140">
        <v>0</v>
      </c>
      <c r="R164" s="140">
        <f>Q164*H164</f>
        <v>0</v>
      </c>
      <c r="S164" s="140">
        <v>0</v>
      </c>
      <c r="T164" s="141">
        <f>S164*H164</f>
        <v>0</v>
      </c>
      <c r="AR164" s="142" t="s">
        <v>170</v>
      </c>
      <c r="AT164" s="142" t="s">
        <v>165</v>
      </c>
      <c r="AU164" s="142" t="s">
        <v>79</v>
      </c>
      <c r="AY164" s="17" t="s">
        <v>163</v>
      </c>
      <c r="BE164" s="143">
        <f>IF(N164="základní",J164,0)</f>
        <v>0</v>
      </c>
      <c r="BF164" s="143">
        <f>IF(N164="snížená",J164,0)</f>
        <v>0</v>
      </c>
      <c r="BG164" s="143">
        <f>IF(N164="zákl. přenesená",J164,0)</f>
        <v>0</v>
      </c>
      <c r="BH164" s="143">
        <f>IF(N164="sníž. přenesená",J164,0)</f>
        <v>0</v>
      </c>
      <c r="BI164" s="143">
        <f>IF(N164="nulová",J164,0)</f>
        <v>0</v>
      </c>
      <c r="BJ164" s="17" t="s">
        <v>79</v>
      </c>
      <c r="BK164" s="143">
        <f>ROUND(I164*H164,2)</f>
        <v>0</v>
      </c>
      <c r="BL164" s="17" t="s">
        <v>170</v>
      </c>
      <c r="BM164" s="142" t="s">
        <v>650</v>
      </c>
    </row>
    <row r="165" spans="2:65" s="1" customFormat="1" ht="19.5">
      <c r="B165" s="32"/>
      <c r="D165" s="148" t="s">
        <v>276</v>
      </c>
      <c r="F165" s="149" t="s">
        <v>3406</v>
      </c>
      <c r="I165" s="146"/>
      <c r="L165" s="32"/>
      <c r="M165" s="147"/>
      <c r="T165" s="53"/>
      <c r="AT165" s="17" t="s">
        <v>276</v>
      </c>
      <c r="AU165" s="17" t="s">
        <v>79</v>
      </c>
    </row>
    <row r="166" spans="2:65" s="1" customFormat="1" ht="16.5" customHeight="1">
      <c r="B166" s="32"/>
      <c r="C166" s="131" t="s">
        <v>405</v>
      </c>
      <c r="D166" s="131" t="s">
        <v>165</v>
      </c>
      <c r="E166" s="132" t="s">
        <v>3068</v>
      </c>
      <c r="F166" s="133" t="s">
        <v>3407</v>
      </c>
      <c r="G166" s="134" t="s">
        <v>2382</v>
      </c>
      <c r="H166" s="135">
        <v>13</v>
      </c>
      <c r="I166" s="136"/>
      <c r="J166" s="137">
        <f>ROUND(I166*H166,2)</f>
        <v>0</v>
      </c>
      <c r="K166" s="133" t="s">
        <v>192</v>
      </c>
      <c r="L166" s="32"/>
      <c r="M166" s="138" t="s">
        <v>19</v>
      </c>
      <c r="N166" s="139" t="s">
        <v>43</v>
      </c>
      <c r="P166" s="140">
        <f>O166*H166</f>
        <v>0</v>
      </c>
      <c r="Q166" s="140">
        <v>0</v>
      </c>
      <c r="R166" s="140">
        <f>Q166*H166</f>
        <v>0</v>
      </c>
      <c r="S166" s="140">
        <v>0</v>
      </c>
      <c r="T166" s="141">
        <f>S166*H166</f>
        <v>0</v>
      </c>
      <c r="AR166" s="142" t="s">
        <v>170</v>
      </c>
      <c r="AT166" s="142" t="s">
        <v>165</v>
      </c>
      <c r="AU166" s="142" t="s">
        <v>79</v>
      </c>
      <c r="AY166" s="17" t="s">
        <v>163</v>
      </c>
      <c r="BE166" s="143">
        <f>IF(N166="základní",J166,0)</f>
        <v>0</v>
      </c>
      <c r="BF166" s="143">
        <f>IF(N166="snížená",J166,0)</f>
        <v>0</v>
      </c>
      <c r="BG166" s="143">
        <f>IF(N166="zákl. přenesená",J166,0)</f>
        <v>0</v>
      </c>
      <c r="BH166" s="143">
        <f>IF(N166="sníž. přenesená",J166,0)</f>
        <v>0</v>
      </c>
      <c r="BI166" s="143">
        <f>IF(N166="nulová",J166,0)</f>
        <v>0</v>
      </c>
      <c r="BJ166" s="17" t="s">
        <v>79</v>
      </c>
      <c r="BK166" s="143">
        <f>ROUND(I166*H166,2)</f>
        <v>0</v>
      </c>
      <c r="BL166" s="17" t="s">
        <v>170</v>
      </c>
      <c r="BM166" s="142" t="s">
        <v>664</v>
      </c>
    </row>
    <row r="167" spans="2:65" s="1" customFormat="1" ht="19.5">
      <c r="B167" s="32"/>
      <c r="D167" s="148" t="s">
        <v>276</v>
      </c>
      <c r="F167" s="149" t="s">
        <v>3408</v>
      </c>
      <c r="I167" s="146"/>
      <c r="L167" s="32"/>
      <c r="M167" s="147"/>
      <c r="T167" s="53"/>
      <c r="AT167" s="17" t="s">
        <v>276</v>
      </c>
      <c r="AU167" s="17" t="s">
        <v>79</v>
      </c>
    </row>
    <row r="168" spans="2:65" s="1" customFormat="1" ht="16.5" customHeight="1">
      <c r="B168" s="32"/>
      <c r="C168" s="131" t="s">
        <v>411</v>
      </c>
      <c r="D168" s="131" t="s">
        <v>165</v>
      </c>
      <c r="E168" s="132" t="s">
        <v>3071</v>
      </c>
      <c r="F168" s="133" t="s">
        <v>3409</v>
      </c>
      <c r="G168" s="134" t="s">
        <v>2382</v>
      </c>
      <c r="H168" s="135">
        <v>74</v>
      </c>
      <c r="I168" s="136"/>
      <c r="J168" s="137">
        <f>ROUND(I168*H168,2)</f>
        <v>0</v>
      </c>
      <c r="K168" s="133" t="s">
        <v>192</v>
      </c>
      <c r="L168" s="32"/>
      <c r="M168" s="138" t="s">
        <v>19</v>
      </c>
      <c r="N168" s="139" t="s">
        <v>43</v>
      </c>
      <c r="P168" s="140">
        <f>O168*H168</f>
        <v>0</v>
      </c>
      <c r="Q168" s="140">
        <v>0</v>
      </c>
      <c r="R168" s="140">
        <f>Q168*H168</f>
        <v>0</v>
      </c>
      <c r="S168" s="140">
        <v>0</v>
      </c>
      <c r="T168" s="141">
        <f>S168*H168</f>
        <v>0</v>
      </c>
      <c r="AR168" s="142" t="s">
        <v>170</v>
      </c>
      <c r="AT168" s="142" t="s">
        <v>165</v>
      </c>
      <c r="AU168" s="142" t="s">
        <v>79</v>
      </c>
      <c r="AY168" s="17" t="s">
        <v>163</v>
      </c>
      <c r="BE168" s="143">
        <f>IF(N168="základní",J168,0)</f>
        <v>0</v>
      </c>
      <c r="BF168" s="143">
        <f>IF(N168="snížená",J168,0)</f>
        <v>0</v>
      </c>
      <c r="BG168" s="143">
        <f>IF(N168="zákl. přenesená",J168,0)</f>
        <v>0</v>
      </c>
      <c r="BH168" s="143">
        <f>IF(N168="sníž. přenesená",J168,0)</f>
        <v>0</v>
      </c>
      <c r="BI168" s="143">
        <f>IF(N168="nulová",J168,0)</f>
        <v>0</v>
      </c>
      <c r="BJ168" s="17" t="s">
        <v>79</v>
      </c>
      <c r="BK168" s="143">
        <f>ROUND(I168*H168,2)</f>
        <v>0</v>
      </c>
      <c r="BL168" s="17" t="s">
        <v>170</v>
      </c>
      <c r="BM168" s="142" t="s">
        <v>676</v>
      </c>
    </row>
    <row r="169" spans="2:65" s="1" customFormat="1" ht="19.5">
      <c r="B169" s="32"/>
      <c r="D169" s="148" t="s">
        <v>276</v>
      </c>
      <c r="F169" s="149" t="s">
        <v>3410</v>
      </c>
      <c r="I169" s="146"/>
      <c r="L169" s="32"/>
      <c r="M169" s="147"/>
      <c r="T169" s="53"/>
      <c r="AT169" s="17" t="s">
        <v>276</v>
      </c>
      <c r="AU169" s="17" t="s">
        <v>79</v>
      </c>
    </row>
    <row r="170" spans="2:65" s="1" customFormat="1" ht="16.5" customHeight="1">
      <c r="B170" s="32"/>
      <c r="C170" s="131" t="s">
        <v>414</v>
      </c>
      <c r="D170" s="131" t="s">
        <v>165</v>
      </c>
      <c r="E170" s="132" t="s">
        <v>3074</v>
      </c>
      <c r="F170" s="133" t="s">
        <v>3411</v>
      </c>
      <c r="G170" s="134" t="s">
        <v>2382</v>
      </c>
      <c r="H170" s="135">
        <v>2</v>
      </c>
      <c r="I170" s="136"/>
      <c r="J170" s="137">
        <f>ROUND(I170*H170,2)</f>
        <v>0</v>
      </c>
      <c r="K170" s="133" t="s">
        <v>192</v>
      </c>
      <c r="L170" s="32"/>
      <c r="M170" s="138" t="s">
        <v>19</v>
      </c>
      <c r="N170" s="139" t="s">
        <v>43</v>
      </c>
      <c r="P170" s="140">
        <f>O170*H170</f>
        <v>0</v>
      </c>
      <c r="Q170" s="140">
        <v>0</v>
      </c>
      <c r="R170" s="140">
        <f>Q170*H170</f>
        <v>0</v>
      </c>
      <c r="S170" s="140">
        <v>0</v>
      </c>
      <c r="T170" s="141">
        <f>S170*H170</f>
        <v>0</v>
      </c>
      <c r="AR170" s="142" t="s">
        <v>170</v>
      </c>
      <c r="AT170" s="142" t="s">
        <v>165</v>
      </c>
      <c r="AU170" s="142" t="s">
        <v>79</v>
      </c>
      <c r="AY170" s="17" t="s">
        <v>163</v>
      </c>
      <c r="BE170" s="143">
        <f>IF(N170="základní",J170,0)</f>
        <v>0</v>
      </c>
      <c r="BF170" s="143">
        <f>IF(N170="snížená",J170,0)</f>
        <v>0</v>
      </c>
      <c r="BG170" s="143">
        <f>IF(N170="zákl. přenesená",J170,0)</f>
        <v>0</v>
      </c>
      <c r="BH170" s="143">
        <f>IF(N170="sníž. přenesená",J170,0)</f>
        <v>0</v>
      </c>
      <c r="BI170" s="143">
        <f>IF(N170="nulová",J170,0)</f>
        <v>0</v>
      </c>
      <c r="BJ170" s="17" t="s">
        <v>79</v>
      </c>
      <c r="BK170" s="143">
        <f>ROUND(I170*H170,2)</f>
        <v>0</v>
      </c>
      <c r="BL170" s="17" t="s">
        <v>170</v>
      </c>
      <c r="BM170" s="142" t="s">
        <v>691</v>
      </c>
    </row>
    <row r="171" spans="2:65" s="1" customFormat="1" ht="19.5">
      <c r="B171" s="32"/>
      <c r="D171" s="148" t="s">
        <v>276</v>
      </c>
      <c r="F171" s="149" t="s">
        <v>3412</v>
      </c>
      <c r="I171" s="146"/>
      <c r="L171" s="32"/>
      <c r="M171" s="147"/>
      <c r="T171" s="53"/>
      <c r="AT171" s="17" t="s">
        <v>276</v>
      </c>
      <c r="AU171" s="17" t="s">
        <v>79</v>
      </c>
    </row>
    <row r="172" spans="2:65" s="1" customFormat="1" ht="16.5" customHeight="1">
      <c r="B172" s="32"/>
      <c r="C172" s="131" t="s">
        <v>420</v>
      </c>
      <c r="D172" s="131" t="s">
        <v>165</v>
      </c>
      <c r="E172" s="132" t="s">
        <v>3077</v>
      </c>
      <c r="F172" s="133" t="s">
        <v>3413</v>
      </c>
      <c r="G172" s="134" t="s">
        <v>2382</v>
      </c>
      <c r="H172" s="135">
        <v>1</v>
      </c>
      <c r="I172" s="136"/>
      <c r="J172" s="137">
        <f>ROUND(I172*H172,2)</f>
        <v>0</v>
      </c>
      <c r="K172" s="133" t="s">
        <v>192</v>
      </c>
      <c r="L172" s="32"/>
      <c r="M172" s="138" t="s">
        <v>19</v>
      </c>
      <c r="N172" s="139" t="s">
        <v>43</v>
      </c>
      <c r="P172" s="140">
        <f>O172*H172</f>
        <v>0</v>
      </c>
      <c r="Q172" s="140">
        <v>0</v>
      </c>
      <c r="R172" s="140">
        <f>Q172*H172</f>
        <v>0</v>
      </c>
      <c r="S172" s="140">
        <v>0</v>
      </c>
      <c r="T172" s="141">
        <f>S172*H172</f>
        <v>0</v>
      </c>
      <c r="AR172" s="142" t="s">
        <v>170</v>
      </c>
      <c r="AT172" s="142" t="s">
        <v>165</v>
      </c>
      <c r="AU172" s="142" t="s">
        <v>79</v>
      </c>
      <c r="AY172" s="17" t="s">
        <v>163</v>
      </c>
      <c r="BE172" s="143">
        <f>IF(N172="základní",J172,0)</f>
        <v>0</v>
      </c>
      <c r="BF172" s="143">
        <f>IF(N172="snížená",J172,0)</f>
        <v>0</v>
      </c>
      <c r="BG172" s="143">
        <f>IF(N172="zákl. přenesená",J172,0)</f>
        <v>0</v>
      </c>
      <c r="BH172" s="143">
        <f>IF(N172="sníž. přenesená",J172,0)</f>
        <v>0</v>
      </c>
      <c r="BI172" s="143">
        <f>IF(N172="nulová",J172,0)</f>
        <v>0</v>
      </c>
      <c r="BJ172" s="17" t="s">
        <v>79</v>
      </c>
      <c r="BK172" s="143">
        <f>ROUND(I172*H172,2)</f>
        <v>0</v>
      </c>
      <c r="BL172" s="17" t="s">
        <v>170</v>
      </c>
      <c r="BM172" s="142" t="s">
        <v>705</v>
      </c>
    </row>
    <row r="173" spans="2:65" s="1" customFormat="1" ht="19.5">
      <c r="B173" s="32"/>
      <c r="D173" s="148" t="s">
        <v>276</v>
      </c>
      <c r="F173" s="149" t="s">
        <v>3414</v>
      </c>
      <c r="I173" s="146"/>
      <c r="L173" s="32"/>
      <c r="M173" s="147"/>
      <c r="T173" s="53"/>
      <c r="AT173" s="17" t="s">
        <v>276</v>
      </c>
      <c r="AU173" s="17" t="s">
        <v>79</v>
      </c>
    </row>
    <row r="174" spans="2:65" s="1" customFormat="1" ht="16.5" customHeight="1">
      <c r="B174" s="32"/>
      <c r="C174" s="131" t="s">
        <v>428</v>
      </c>
      <c r="D174" s="131" t="s">
        <v>165</v>
      </c>
      <c r="E174" s="132" t="s">
        <v>3080</v>
      </c>
      <c r="F174" s="133" t="s">
        <v>3415</v>
      </c>
      <c r="G174" s="134" t="s">
        <v>2382</v>
      </c>
      <c r="H174" s="135">
        <v>5</v>
      </c>
      <c r="I174" s="136"/>
      <c r="J174" s="137">
        <f>ROUND(I174*H174,2)</f>
        <v>0</v>
      </c>
      <c r="K174" s="133" t="s">
        <v>192</v>
      </c>
      <c r="L174" s="32"/>
      <c r="M174" s="138" t="s">
        <v>19</v>
      </c>
      <c r="N174" s="139" t="s">
        <v>43</v>
      </c>
      <c r="P174" s="140">
        <f>O174*H174</f>
        <v>0</v>
      </c>
      <c r="Q174" s="140">
        <v>0</v>
      </c>
      <c r="R174" s="140">
        <f>Q174*H174</f>
        <v>0</v>
      </c>
      <c r="S174" s="140">
        <v>0</v>
      </c>
      <c r="T174" s="141">
        <f>S174*H174</f>
        <v>0</v>
      </c>
      <c r="AR174" s="142" t="s">
        <v>170</v>
      </c>
      <c r="AT174" s="142" t="s">
        <v>165</v>
      </c>
      <c r="AU174" s="142" t="s">
        <v>79</v>
      </c>
      <c r="AY174" s="17" t="s">
        <v>163</v>
      </c>
      <c r="BE174" s="143">
        <f>IF(N174="základní",J174,0)</f>
        <v>0</v>
      </c>
      <c r="BF174" s="143">
        <f>IF(N174="snížená",J174,0)</f>
        <v>0</v>
      </c>
      <c r="BG174" s="143">
        <f>IF(N174="zákl. přenesená",J174,0)</f>
        <v>0</v>
      </c>
      <c r="BH174" s="143">
        <f>IF(N174="sníž. přenesená",J174,0)</f>
        <v>0</v>
      </c>
      <c r="BI174" s="143">
        <f>IF(N174="nulová",J174,0)</f>
        <v>0</v>
      </c>
      <c r="BJ174" s="17" t="s">
        <v>79</v>
      </c>
      <c r="BK174" s="143">
        <f>ROUND(I174*H174,2)</f>
        <v>0</v>
      </c>
      <c r="BL174" s="17" t="s">
        <v>170</v>
      </c>
      <c r="BM174" s="142" t="s">
        <v>738</v>
      </c>
    </row>
    <row r="175" spans="2:65" s="1" customFormat="1" ht="19.5">
      <c r="B175" s="32"/>
      <c r="D175" s="148" t="s">
        <v>276</v>
      </c>
      <c r="F175" s="149" t="s">
        <v>3416</v>
      </c>
      <c r="I175" s="146"/>
      <c r="L175" s="32"/>
      <c r="M175" s="147"/>
      <c r="T175" s="53"/>
      <c r="AT175" s="17" t="s">
        <v>276</v>
      </c>
      <c r="AU175" s="17" t="s">
        <v>79</v>
      </c>
    </row>
    <row r="176" spans="2:65" s="1" customFormat="1" ht="16.5" customHeight="1">
      <c r="B176" s="32"/>
      <c r="C176" s="131" t="s">
        <v>435</v>
      </c>
      <c r="D176" s="131" t="s">
        <v>165</v>
      </c>
      <c r="E176" s="132" t="s">
        <v>3082</v>
      </c>
      <c r="F176" s="133" t="s">
        <v>3417</v>
      </c>
      <c r="G176" s="134" t="s">
        <v>2382</v>
      </c>
      <c r="H176" s="135">
        <v>1</v>
      </c>
      <c r="I176" s="136"/>
      <c r="J176" s="137">
        <f>ROUND(I176*H176,2)</f>
        <v>0</v>
      </c>
      <c r="K176" s="133" t="s">
        <v>192</v>
      </c>
      <c r="L176" s="32"/>
      <c r="M176" s="138" t="s">
        <v>19</v>
      </c>
      <c r="N176" s="139" t="s">
        <v>43</v>
      </c>
      <c r="P176" s="140">
        <f>O176*H176</f>
        <v>0</v>
      </c>
      <c r="Q176" s="140">
        <v>0</v>
      </c>
      <c r="R176" s="140">
        <f>Q176*H176</f>
        <v>0</v>
      </c>
      <c r="S176" s="140">
        <v>0</v>
      </c>
      <c r="T176" s="141">
        <f>S176*H176</f>
        <v>0</v>
      </c>
      <c r="AR176" s="142" t="s">
        <v>170</v>
      </c>
      <c r="AT176" s="142" t="s">
        <v>165</v>
      </c>
      <c r="AU176" s="142" t="s">
        <v>79</v>
      </c>
      <c r="AY176" s="17" t="s">
        <v>163</v>
      </c>
      <c r="BE176" s="143">
        <f>IF(N176="základní",J176,0)</f>
        <v>0</v>
      </c>
      <c r="BF176" s="143">
        <f>IF(N176="snížená",J176,0)</f>
        <v>0</v>
      </c>
      <c r="BG176" s="143">
        <f>IF(N176="zákl. přenesená",J176,0)</f>
        <v>0</v>
      </c>
      <c r="BH176" s="143">
        <f>IF(N176="sníž. přenesená",J176,0)</f>
        <v>0</v>
      </c>
      <c r="BI176" s="143">
        <f>IF(N176="nulová",J176,0)</f>
        <v>0</v>
      </c>
      <c r="BJ176" s="17" t="s">
        <v>79</v>
      </c>
      <c r="BK176" s="143">
        <f>ROUND(I176*H176,2)</f>
        <v>0</v>
      </c>
      <c r="BL176" s="17" t="s">
        <v>170</v>
      </c>
      <c r="BM176" s="142" t="s">
        <v>749</v>
      </c>
    </row>
    <row r="177" spans="2:65" s="1" customFormat="1" ht="19.5">
      <c r="B177" s="32"/>
      <c r="D177" s="148" t="s">
        <v>276</v>
      </c>
      <c r="F177" s="149" t="s">
        <v>3418</v>
      </c>
      <c r="I177" s="146"/>
      <c r="L177" s="32"/>
      <c r="M177" s="147"/>
      <c r="T177" s="53"/>
      <c r="AT177" s="17" t="s">
        <v>276</v>
      </c>
      <c r="AU177" s="17" t="s">
        <v>79</v>
      </c>
    </row>
    <row r="178" spans="2:65" s="1" customFormat="1" ht="16.5" customHeight="1">
      <c r="B178" s="32"/>
      <c r="C178" s="131" t="s">
        <v>442</v>
      </c>
      <c r="D178" s="131" t="s">
        <v>165</v>
      </c>
      <c r="E178" s="132" t="s">
        <v>3419</v>
      </c>
      <c r="F178" s="133" t="s">
        <v>3420</v>
      </c>
      <c r="G178" s="134" t="s">
        <v>2382</v>
      </c>
      <c r="H178" s="135">
        <v>2</v>
      </c>
      <c r="I178" s="136"/>
      <c r="J178" s="137">
        <f>ROUND(I178*H178,2)</f>
        <v>0</v>
      </c>
      <c r="K178" s="133" t="s">
        <v>192</v>
      </c>
      <c r="L178" s="32"/>
      <c r="M178" s="138" t="s">
        <v>19</v>
      </c>
      <c r="N178" s="139" t="s">
        <v>43</v>
      </c>
      <c r="P178" s="140">
        <f>O178*H178</f>
        <v>0</v>
      </c>
      <c r="Q178" s="140">
        <v>0</v>
      </c>
      <c r="R178" s="140">
        <f>Q178*H178</f>
        <v>0</v>
      </c>
      <c r="S178" s="140">
        <v>0</v>
      </c>
      <c r="T178" s="141">
        <f>S178*H178</f>
        <v>0</v>
      </c>
      <c r="AR178" s="142" t="s">
        <v>170</v>
      </c>
      <c r="AT178" s="142" t="s">
        <v>165</v>
      </c>
      <c r="AU178" s="142" t="s">
        <v>79</v>
      </c>
      <c r="AY178" s="17" t="s">
        <v>163</v>
      </c>
      <c r="BE178" s="143">
        <f>IF(N178="základní",J178,0)</f>
        <v>0</v>
      </c>
      <c r="BF178" s="143">
        <f>IF(N178="snížená",J178,0)</f>
        <v>0</v>
      </c>
      <c r="BG178" s="143">
        <f>IF(N178="zákl. přenesená",J178,0)</f>
        <v>0</v>
      </c>
      <c r="BH178" s="143">
        <f>IF(N178="sníž. přenesená",J178,0)</f>
        <v>0</v>
      </c>
      <c r="BI178" s="143">
        <f>IF(N178="nulová",J178,0)</f>
        <v>0</v>
      </c>
      <c r="BJ178" s="17" t="s">
        <v>79</v>
      </c>
      <c r="BK178" s="143">
        <f>ROUND(I178*H178,2)</f>
        <v>0</v>
      </c>
      <c r="BL178" s="17" t="s">
        <v>170</v>
      </c>
      <c r="BM178" s="142" t="s">
        <v>759</v>
      </c>
    </row>
    <row r="179" spans="2:65" s="1" customFormat="1" ht="19.5">
      <c r="B179" s="32"/>
      <c r="D179" s="148" t="s">
        <v>276</v>
      </c>
      <c r="F179" s="149" t="s">
        <v>3421</v>
      </c>
      <c r="I179" s="146"/>
      <c r="L179" s="32"/>
      <c r="M179" s="147"/>
      <c r="T179" s="53"/>
      <c r="AT179" s="17" t="s">
        <v>276</v>
      </c>
      <c r="AU179" s="17" t="s">
        <v>79</v>
      </c>
    </row>
    <row r="180" spans="2:65" s="1" customFormat="1" ht="21.75" customHeight="1">
      <c r="B180" s="32"/>
      <c r="C180" s="131" t="s">
        <v>447</v>
      </c>
      <c r="D180" s="131" t="s">
        <v>165</v>
      </c>
      <c r="E180" s="132" t="s">
        <v>3422</v>
      </c>
      <c r="F180" s="133" t="s">
        <v>3423</v>
      </c>
      <c r="G180" s="134" t="s">
        <v>2382</v>
      </c>
      <c r="H180" s="135">
        <v>1</v>
      </c>
      <c r="I180" s="136"/>
      <c r="J180" s="137">
        <f>ROUND(I180*H180,2)</f>
        <v>0</v>
      </c>
      <c r="K180" s="133" t="s">
        <v>192</v>
      </c>
      <c r="L180" s="32"/>
      <c r="M180" s="138" t="s">
        <v>19</v>
      </c>
      <c r="N180" s="139" t="s">
        <v>43</v>
      </c>
      <c r="P180" s="140">
        <f>O180*H180</f>
        <v>0</v>
      </c>
      <c r="Q180" s="140">
        <v>0</v>
      </c>
      <c r="R180" s="140">
        <f>Q180*H180</f>
        <v>0</v>
      </c>
      <c r="S180" s="140">
        <v>0</v>
      </c>
      <c r="T180" s="141">
        <f>S180*H180</f>
        <v>0</v>
      </c>
      <c r="AR180" s="142" t="s">
        <v>170</v>
      </c>
      <c r="AT180" s="142" t="s">
        <v>165</v>
      </c>
      <c r="AU180" s="142" t="s">
        <v>79</v>
      </c>
      <c r="AY180" s="17" t="s">
        <v>163</v>
      </c>
      <c r="BE180" s="143">
        <f>IF(N180="základní",J180,0)</f>
        <v>0</v>
      </c>
      <c r="BF180" s="143">
        <f>IF(N180="snížená",J180,0)</f>
        <v>0</v>
      </c>
      <c r="BG180" s="143">
        <f>IF(N180="zákl. přenesená",J180,0)</f>
        <v>0</v>
      </c>
      <c r="BH180" s="143">
        <f>IF(N180="sníž. přenesená",J180,0)</f>
        <v>0</v>
      </c>
      <c r="BI180" s="143">
        <f>IF(N180="nulová",J180,0)</f>
        <v>0</v>
      </c>
      <c r="BJ180" s="17" t="s">
        <v>79</v>
      </c>
      <c r="BK180" s="143">
        <f>ROUND(I180*H180,2)</f>
        <v>0</v>
      </c>
      <c r="BL180" s="17" t="s">
        <v>170</v>
      </c>
      <c r="BM180" s="142" t="s">
        <v>775</v>
      </c>
    </row>
    <row r="181" spans="2:65" s="1" customFormat="1" ht="19.5">
      <c r="B181" s="32"/>
      <c r="D181" s="148" t="s">
        <v>276</v>
      </c>
      <c r="F181" s="149" t="s">
        <v>3424</v>
      </c>
      <c r="I181" s="146"/>
      <c r="L181" s="32"/>
      <c r="M181" s="147"/>
      <c r="T181" s="53"/>
      <c r="AT181" s="17" t="s">
        <v>276</v>
      </c>
      <c r="AU181" s="17" t="s">
        <v>79</v>
      </c>
    </row>
    <row r="182" spans="2:65" s="1" customFormat="1" ht="24.2" customHeight="1">
      <c r="B182" s="32"/>
      <c r="C182" s="131" t="s">
        <v>453</v>
      </c>
      <c r="D182" s="131" t="s">
        <v>165</v>
      </c>
      <c r="E182" s="132" t="s">
        <v>3425</v>
      </c>
      <c r="F182" s="133" t="s">
        <v>3426</v>
      </c>
      <c r="G182" s="134" t="s">
        <v>2382</v>
      </c>
      <c r="H182" s="135">
        <v>1</v>
      </c>
      <c r="I182" s="136"/>
      <c r="J182" s="137">
        <f>ROUND(I182*H182,2)</f>
        <v>0</v>
      </c>
      <c r="K182" s="133" t="s">
        <v>192</v>
      </c>
      <c r="L182" s="32"/>
      <c r="M182" s="138" t="s">
        <v>19</v>
      </c>
      <c r="N182" s="139" t="s">
        <v>43</v>
      </c>
      <c r="P182" s="140">
        <f>O182*H182</f>
        <v>0</v>
      </c>
      <c r="Q182" s="140">
        <v>0</v>
      </c>
      <c r="R182" s="140">
        <f>Q182*H182</f>
        <v>0</v>
      </c>
      <c r="S182" s="140">
        <v>0</v>
      </c>
      <c r="T182" s="141">
        <f>S182*H182</f>
        <v>0</v>
      </c>
      <c r="AR182" s="142" t="s">
        <v>170</v>
      </c>
      <c r="AT182" s="142" t="s">
        <v>165</v>
      </c>
      <c r="AU182" s="142" t="s">
        <v>79</v>
      </c>
      <c r="AY182" s="17" t="s">
        <v>163</v>
      </c>
      <c r="BE182" s="143">
        <f>IF(N182="základní",J182,0)</f>
        <v>0</v>
      </c>
      <c r="BF182" s="143">
        <f>IF(N182="snížená",J182,0)</f>
        <v>0</v>
      </c>
      <c r="BG182" s="143">
        <f>IF(N182="zákl. přenesená",J182,0)</f>
        <v>0</v>
      </c>
      <c r="BH182" s="143">
        <f>IF(N182="sníž. přenesená",J182,0)</f>
        <v>0</v>
      </c>
      <c r="BI182" s="143">
        <f>IF(N182="nulová",J182,0)</f>
        <v>0</v>
      </c>
      <c r="BJ182" s="17" t="s">
        <v>79</v>
      </c>
      <c r="BK182" s="143">
        <f>ROUND(I182*H182,2)</f>
        <v>0</v>
      </c>
      <c r="BL182" s="17" t="s">
        <v>170</v>
      </c>
      <c r="BM182" s="142" t="s">
        <v>787</v>
      </c>
    </row>
    <row r="183" spans="2:65" s="1" customFormat="1" ht="19.5">
      <c r="B183" s="32"/>
      <c r="D183" s="148" t="s">
        <v>276</v>
      </c>
      <c r="F183" s="149" t="s">
        <v>3427</v>
      </c>
      <c r="I183" s="146"/>
      <c r="L183" s="32"/>
      <c r="M183" s="147"/>
      <c r="T183" s="53"/>
      <c r="AT183" s="17" t="s">
        <v>276</v>
      </c>
      <c r="AU183" s="17" t="s">
        <v>79</v>
      </c>
    </row>
    <row r="184" spans="2:65" s="1" customFormat="1" ht="16.5" customHeight="1">
      <c r="B184" s="32"/>
      <c r="C184" s="131" t="s">
        <v>462</v>
      </c>
      <c r="D184" s="131" t="s">
        <v>165</v>
      </c>
      <c r="E184" s="132" t="s">
        <v>3428</v>
      </c>
      <c r="F184" s="133" t="s">
        <v>3429</v>
      </c>
      <c r="G184" s="134" t="s">
        <v>2382</v>
      </c>
      <c r="H184" s="135">
        <v>2</v>
      </c>
      <c r="I184" s="136"/>
      <c r="J184" s="137">
        <f>ROUND(I184*H184,2)</f>
        <v>0</v>
      </c>
      <c r="K184" s="133" t="s">
        <v>192</v>
      </c>
      <c r="L184" s="32"/>
      <c r="M184" s="138" t="s">
        <v>19</v>
      </c>
      <c r="N184" s="139" t="s">
        <v>43</v>
      </c>
      <c r="P184" s="140">
        <f>O184*H184</f>
        <v>0</v>
      </c>
      <c r="Q184" s="140">
        <v>0</v>
      </c>
      <c r="R184" s="140">
        <f>Q184*H184</f>
        <v>0</v>
      </c>
      <c r="S184" s="140">
        <v>0</v>
      </c>
      <c r="T184" s="141">
        <f>S184*H184</f>
        <v>0</v>
      </c>
      <c r="AR184" s="142" t="s">
        <v>170</v>
      </c>
      <c r="AT184" s="142" t="s">
        <v>165</v>
      </c>
      <c r="AU184" s="142" t="s">
        <v>79</v>
      </c>
      <c r="AY184" s="17" t="s">
        <v>163</v>
      </c>
      <c r="BE184" s="143">
        <f>IF(N184="základní",J184,0)</f>
        <v>0</v>
      </c>
      <c r="BF184" s="143">
        <f>IF(N184="snížená",J184,0)</f>
        <v>0</v>
      </c>
      <c r="BG184" s="143">
        <f>IF(N184="zákl. přenesená",J184,0)</f>
        <v>0</v>
      </c>
      <c r="BH184" s="143">
        <f>IF(N184="sníž. přenesená",J184,0)</f>
        <v>0</v>
      </c>
      <c r="BI184" s="143">
        <f>IF(N184="nulová",J184,0)</f>
        <v>0</v>
      </c>
      <c r="BJ184" s="17" t="s">
        <v>79</v>
      </c>
      <c r="BK184" s="143">
        <f>ROUND(I184*H184,2)</f>
        <v>0</v>
      </c>
      <c r="BL184" s="17" t="s">
        <v>170</v>
      </c>
      <c r="BM184" s="142" t="s">
        <v>797</v>
      </c>
    </row>
    <row r="185" spans="2:65" s="1" customFormat="1" ht="19.5">
      <c r="B185" s="32"/>
      <c r="D185" s="148" t="s">
        <v>276</v>
      </c>
      <c r="F185" s="149" t="s">
        <v>3430</v>
      </c>
      <c r="I185" s="146"/>
      <c r="L185" s="32"/>
      <c r="M185" s="147"/>
      <c r="T185" s="53"/>
      <c r="AT185" s="17" t="s">
        <v>276</v>
      </c>
      <c r="AU185" s="17" t="s">
        <v>79</v>
      </c>
    </row>
    <row r="186" spans="2:65" s="1" customFormat="1" ht="21.75" customHeight="1">
      <c r="B186" s="32"/>
      <c r="C186" s="131" t="s">
        <v>469</v>
      </c>
      <c r="D186" s="131" t="s">
        <v>165</v>
      </c>
      <c r="E186" s="132" t="s">
        <v>3431</v>
      </c>
      <c r="F186" s="133" t="s">
        <v>3432</v>
      </c>
      <c r="G186" s="134" t="s">
        <v>2382</v>
      </c>
      <c r="H186" s="135">
        <v>1</v>
      </c>
      <c r="I186" s="136"/>
      <c r="J186" s="137">
        <f>ROUND(I186*H186,2)</f>
        <v>0</v>
      </c>
      <c r="K186" s="133" t="s">
        <v>192</v>
      </c>
      <c r="L186" s="32"/>
      <c r="M186" s="138" t="s">
        <v>19</v>
      </c>
      <c r="N186" s="139" t="s">
        <v>43</v>
      </c>
      <c r="P186" s="140">
        <f>O186*H186</f>
        <v>0</v>
      </c>
      <c r="Q186" s="140">
        <v>0</v>
      </c>
      <c r="R186" s="140">
        <f>Q186*H186</f>
        <v>0</v>
      </c>
      <c r="S186" s="140">
        <v>0</v>
      </c>
      <c r="T186" s="141">
        <f>S186*H186</f>
        <v>0</v>
      </c>
      <c r="AR186" s="142" t="s">
        <v>170</v>
      </c>
      <c r="AT186" s="142" t="s">
        <v>165</v>
      </c>
      <c r="AU186" s="142" t="s">
        <v>79</v>
      </c>
      <c r="AY186" s="17" t="s">
        <v>163</v>
      </c>
      <c r="BE186" s="143">
        <f>IF(N186="základní",J186,0)</f>
        <v>0</v>
      </c>
      <c r="BF186" s="143">
        <f>IF(N186="snížená",J186,0)</f>
        <v>0</v>
      </c>
      <c r="BG186" s="143">
        <f>IF(N186="zákl. přenesená",J186,0)</f>
        <v>0</v>
      </c>
      <c r="BH186" s="143">
        <f>IF(N186="sníž. přenesená",J186,0)</f>
        <v>0</v>
      </c>
      <c r="BI186" s="143">
        <f>IF(N186="nulová",J186,0)</f>
        <v>0</v>
      </c>
      <c r="BJ186" s="17" t="s">
        <v>79</v>
      </c>
      <c r="BK186" s="143">
        <f>ROUND(I186*H186,2)</f>
        <v>0</v>
      </c>
      <c r="BL186" s="17" t="s">
        <v>170</v>
      </c>
      <c r="BM186" s="142" t="s">
        <v>811</v>
      </c>
    </row>
    <row r="187" spans="2:65" s="1" customFormat="1" ht="19.5">
      <c r="B187" s="32"/>
      <c r="D187" s="148" t="s">
        <v>276</v>
      </c>
      <c r="F187" s="149" t="s">
        <v>3433</v>
      </c>
      <c r="I187" s="146"/>
      <c r="L187" s="32"/>
      <c r="M187" s="147"/>
      <c r="T187" s="53"/>
      <c r="AT187" s="17" t="s">
        <v>276</v>
      </c>
      <c r="AU187" s="17" t="s">
        <v>79</v>
      </c>
    </row>
    <row r="188" spans="2:65" s="1" customFormat="1" ht="21.75" customHeight="1">
      <c r="B188" s="32"/>
      <c r="C188" s="131" t="s">
        <v>474</v>
      </c>
      <c r="D188" s="131" t="s">
        <v>165</v>
      </c>
      <c r="E188" s="132" t="s">
        <v>3434</v>
      </c>
      <c r="F188" s="133" t="s">
        <v>3435</v>
      </c>
      <c r="G188" s="134" t="s">
        <v>2382</v>
      </c>
      <c r="H188" s="135">
        <v>7</v>
      </c>
      <c r="I188" s="136"/>
      <c r="J188" s="137">
        <f>ROUND(I188*H188,2)</f>
        <v>0</v>
      </c>
      <c r="K188" s="133" t="s">
        <v>192</v>
      </c>
      <c r="L188" s="32"/>
      <c r="M188" s="138" t="s">
        <v>19</v>
      </c>
      <c r="N188" s="139" t="s">
        <v>43</v>
      </c>
      <c r="P188" s="140">
        <f>O188*H188</f>
        <v>0</v>
      </c>
      <c r="Q188" s="140">
        <v>0</v>
      </c>
      <c r="R188" s="140">
        <f>Q188*H188</f>
        <v>0</v>
      </c>
      <c r="S188" s="140">
        <v>0</v>
      </c>
      <c r="T188" s="141">
        <f>S188*H188</f>
        <v>0</v>
      </c>
      <c r="AR188" s="142" t="s">
        <v>170</v>
      </c>
      <c r="AT188" s="142" t="s">
        <v>165</v>
      </c>
      <c r="AU188" s="142" t="s">
        <v>79</v>
      </c>
      <c r="AY188" s="17" t="s">
        <v>163</v>
      </c>
      <c r="BE188" s="143">
        <f>IF(N188="základní",J188,0)</f>
        <v>0</v>
      </c>
      <c r="BF188" s="143">
        <f>IF(N188="snížená",J188,0)</f>
        <v>0</v>
      </c>
      <c r="BG188" s="143">
        <f>IF(N188="zákl. přenesená",J188,0)</f>
        <v>0</v>
      </c>
      <c r="BH188" s="143">
        <f>IF(N188="sníž. přenesená",J188,0)</f>
        <v>0</v>
      </c>
      <c r="BI188" s="143">
        <f>IF(N188="nulová",J188,0)</f>
        <v>0</v>
      </c>
      <c r="BJ188" s="17" t="s">
        <v>79</v>
      </c>
      <c r="BK188" s="143">
        <f>ROUND(I188*H188,2)</f>
        <v>0</v>
      </c>
      <c r="BL188" s="17" t="s">
        <v>170</v>
      </c>
      <c r="BM188" s="142" t="s">
        <v>826</v>
      </c>
    </row>
    <row r="189" spans="2:65" s="1" customFormat="1" ht="19.5">
      <c r="B189" s="32"/>
      <c r="D189" s="148" t="s">
        <v>276</v>
      </c>
      <c r="F189" s="149" t="s">
        <v>3436</v>
      </c>
      <c r="I189" s="146"/>
      <c r="L189" s="32"/>
      <c r="M189" s="147"/>
      <c r="T189" s="53"/>
      <c r="AT189" s="17" t="s">
        <v>276</v>
      </c>
      <c r="AU189" s="17" t="s">
        <v>79</v>
      </c>
    </row>
    <row r="190" spans="2:65" s="1" customFormat="1" ht="16.5" customHeight="1">
      <c r="B190" s="32"/>
      <c r="C190" s="131" t="s">
        <v>479</v>
      </c>
      <c r="D190" s="131" t="s">
        <v>165</v>
      </c>
      <c r="E190" s="132" t="s">
        <v>3437</v>
      </c>
      <c r="F190" s="133" t="s">
        <v>3438</v>
      </c>
      <c r="G190" s="134" t="s">
        <v>2382</v>
      </c>
      <c r="H190" s="135">
        <v>1</v>
      </c>
      <c r="I190" s="136"/>
      <c r="J190" s="137">
        <f>ROUND(I190*H190,2)</f>
        <v>0</v>
      </c>
      <c r="K190" s="133" t="s">
        <v>192</v>
      </c>
      <c r="L190" s="32"/>
      <c r="M190" s="138" t="s">
        <v>19</v>
      </c>
      <c r="N190" s="139" t="s">
        <v>43</v>
      </c>
      <c r="P190" s="140">
        <f>O190*H190</f>
        <v>0</v>
      </c>
      <c r="Q190" s="140">
        <v>0</v>
      </c>
      <c r="R190" s="140">
        <f>Q190*H190</f>
        <v>0</v>
      </c>
      <c r="S190" s="140">
        <v>0</v>
      </c>
      <c r="T190" s="141">
        <f>S190*H190</f>
        <v>0</v>
      </c>
      <c r="AR190" s="142" t="s">
        <v>170</v>
      </c>
      <c r="AT190" s="142" t="s">
        <v>165</v>
      </c>
      <c r="AU190" s="142" t="s">
        <v>79</v>
      </c>
      <c r="AY190" s="17" t="s">
        <v>163</v>
      </c>
      <c r="BE190" s="143">
        <f>IF(N190="základní",J190,0)</f>
        <v>0</v>
      </c>
      <c r="BF190" s="143">
        <f>IF(N190="snížená",J190,0)</f>
        <v>0</v>
      </c>
      <c r="BG190" s="143">
        <f>IF(N190="zákl. přenesená",J190,0)</f>
        <v>0</v>
      </c>
      <c r="BH190" s="143">
        <f>IF(N190="sníž. přenesená",J190,0)</f>
        <v>0</v>
      </c>
      <c r="BI190" s="143">
        <f>IF(N190="nulová",J190,0)</f>
        <v>0</v>
      </c>
      <c r="BJ190" s="17" t="s">
        <v>79</v>
      </c>
      <c r="BK190" s="143">
        <f>ROUND(I190*H190,2)</f>
        <v>0</v>
      </c>
      <c r="BL190" s="17" t="s">
        <v>170</v>
      </c>
      <c r="BM190" s="142" t="s">
        <v>840</v>
      </c>
    </row>
    <row r="191" spans="2:65" s="1" customFormat="1" ht="19.5">
      <c r="B191" s="32"/>
      <c r="D191" s="148" t="s">
        <v>276</v>
      </c>
      <c r="F191" s="149" t="s">
        <v>3439</v>
      </c>
      <c r="I191" s="146"/>
      <c r="L191" s="32"/>
      <c r="M191" s="147"/>
      <c r="T191" s="53"/>
      <c r="AT191" s="17" t="s">
        <v>276</v>
      </c>
      <c r="AU191" s="17" t="s">
        <v>79</v>
      </c>
    </row>
    <row r="192" spans="2:65" s="11" customFormat="1" ht="25.9" customHeight="1">
      <c r="B192" s="119"/>
      <c r="D192" s="120" t="s">
        <v>71</v>
      </c>
      <c r="E192" s="121" t="s">
        <v>3084</v>
      </c>
      <c r="F192" s="121" t="s">
        <v>3440</v>
      </c>
      <c r="I192" s="122"/>
      <c r="J192" s="123">
        <f>BK192</f>
        <v>0</v>
      </c>
      <c r="L192" s="119"/>
      <c r="M192" s="124"/>
      <c r="P192" s="125">
        <f>SUM(P193:P241)</f>
        <v>0</v>
      </c>
      <c r="R192" s="125">
        <f>SUM(R193:R241)</f>
        <v>0</v>
      </c>
      <c r="T192" s="126">
        <f>SUM(T193:T241)</f>
        <v>0</v>
      </c>
      <c r="AR192" s="120" t="s">
        <v>79</v>
      </c>
      <c r="AT192" s="127" t="s">
        <v>71</v>
      </c>
      <c r="AU192" s="127" t="s">
        <v>72</v>
      </c>
      <c r="AY192" s="120" t="s">
        <v>163</v>
      </c>
      <c r="BK192" s="128">
        <f>SUM(BK193:BK241)</f>
        <v>0</v>
      </c>
    </row>
    <row r="193" spans="2:65" s="1" customFormat="1" ht="16.5" customHeight="1">
      <c r="B193" s="32"/>
      <c r="C193" s="131" t="s">
        <v>486</v>
      </c>
      <c r="D193" s="131" t="s">
        <v>165</v>
      </c>
      <c r="E193" s="132" t="s">
        <v>3086</v>
      </c>
      <c r="F193" s="133" t="s">
        <v>3441</v>
      </c>
      <c r="G193" s="134" t="s">
        <v>254</v>
      </c>
      <c r="H193" s="135">
        <v>200</v>
      </c>
      <c r="I193" s="136"/>
      <c r="J193" s="137">
        <f t="shared" ref="J193:J224" si="0">ROUND(I193*H193,2)</f>
        <v>0</v>
      </c>
      <c r="K193" s="133" t="s">
        <v>192</v>
      </c>
      <c r="L193" s="32"/>
      <c r="M193" s="138" t="s">
        <v>19</v>
      </c>
      <c r="N193" s="139" t="s">
        <v>43</v>
      </c>
      <c r="P193" s="140">
        <f t="shared" ref="P193:P224" si="1">O193*H193</f>
        <v>0</v>
      </c>
      <c r="Q193" s="140">
        <v>0</v>
      </c>
      <c r="R193" s="140">
        <f t="shared" ref="R193:R224" si="2">Q193*H193</f>
        <v>0</v>
      </c>
      <c r="S193" s="140">
        <v>0</v>
      </c>
      <c r="T193" s="141">
        <f t="shared" ref="T193:T224" si="3">S193*H193</f>
        <v>0</v>
      </c>
      <c r="AR193" s="142" t="s">
        <v>170</v>
      </c>
      <c r="AT193" s="142" t="s">
        <v>165</v>
      </c>
      <c r="AU193" s="142" t="s">
        <v>79</v>
      </c>
      <c r="AY193" s="17" t="s">
        <v>163</v>
      </c>
      <c r="BE193" s="143">
        <f t="shared" ref="BE193:BE224" si="4">IF(N193="základní",J193,0)</f>
        <v>0</v>
      </c>
      <c r="BF193" s="143">
        <f t="shared" ref="BF193:BF224" si="5">IF(N193="snížená",J193,0)</f>
        <v>0</v>
      </c>
      <c r="BG193" s="143">
        <f t="shared" ref="BG193:BG224" si="6">IF(N193="zákl. přenesená",J193,0)</f>
        <v>0</v>
      </c>
      <c r="BH193" s="143">
        <f t="shared" ref="BH193:BH224" si="7">IF(N193="sníž. přenesená",J193,0)</f>
        <v>0</v>
      </c>
      <c r="BI193" s="143">
        <f t="shared" ref="BI193:BI224" si="8">IF(N193="nulová",J193,0)</f>
        <v>0</v>
      </c>
      <c r="BJ193" s="17" t="s">
        <v>79</v>
      </c>
      <c r="BK193" s="143">
        <f t="shared" ref="BK193:BK224" si="9">ROUND(I193*H193,2)</f>
        <v>0</v>
      </c>
      <c r="BL193" s="17" t="s">
        <v>170</v>
      </c>
      <c r="BM193" s="142" t="s">
        <v>862</v>
      </c>
    </row>
    <row r="194" spans="2:65" s="1" customFormat="1" ht="16.5" customHeight="1">
      <c r="B194" s="32"/>
      <c r="C194" s="131" t="s">
        <v>491</v>
      </c>
      <c r="D194" s="131" t="s">
        <v>165</v>
      </c>
      <c r="E194" s="132" t="s">
        <v>3089</v>
      </c>
      <c r="F194" s="133" t="s">
        <v>3442</v>
      </c>
      <c r="G194" s="134" t="s">
        <v>254</v>
      </c>
      <c r="H194" s="135">
        <v>130</v>
      </c>
      <c r="I194" s="136"/>
      <c r="J194" s="137">
        <f t="shared" si="0"/>
        <v>0</v>
      </c>
      <c r="K194" s="133" t="s">
        <v>192</v>
      </c>
      <c r="L194" s="32"/>
      <c r="M194" s="138" t="s">
        <v>19</v>
      </c>
      <c r="N194" s="139" t="s">
        <v>43</v>
      </c>
      <c r="P194" s="140">
        <f t="shared" si="1"/>
        <v>0</v>
      </c>
      <c r="Q194" s="140">
        <v>0</v>
      </c>
      <c r="R194" s="140">
        <f t="shared" si="2"/>
        <v>0</v>
      </c>
      <c r="S194" s="140">
        <v>0</v>
      </c>
      <c r="T194" s="141">
        <f t="shared" si="3"/>
        <v>0</v>
      </c>
      <c r="AR194" s="142" t="s">
        <v>170</v>
      </c>
      <c r="AT194" s="142" t="s">
        <v>165</v>
      </c>
      <c r="AU194" s="142" t="s">
        <v>79</v>
      </c>
      <c r="AY194" s="17" t="s">
        <v>163</v>
      </c>
      <c r="BE194" s="143">
        <f t="shared" si="4"/>
        <v>0</v>
      </c>
      <c r="BF194" s="143">
        <f t="shared" si="5"/>
        <v>0</v>
      </c>
      <c r="BG194" s="143">
        <f t="shared" si="6"/>
        <v>0</v>
      </c>
      <c r="BH194" s="143">
        <f t="shared" si="7"/>
        <v>0</v>
      </c>
      <c r="BI194" s="143">
        <f t="shared" si="8"/>
        <v>0</v>
      </c>
      <c r="BJ194" s="17" t="s">
        <v>79</v>
      </c>
      <c r="BK194" s="143">
        <f t="shared" si="9"/>
        <v>0</v>
      </c>
      <c r="BL194" s="17" t="s">
        <v>170</v>
      </c>
      <c r="BM194" s="142" t="s">
        <v>875</v>
      </c>
    </row>
    <row r="195" spans="2:65" s="1" customFormat="1" ht="16.5" customHeight="1">
      <c r="B195" s="32"/>
      <c r="C195" s="131" t="s">
        <v>502</v>
      </c>
      <c r="D195" s="131" t="s">
        <v>165</v>
      </c>
      <c r="E195" s="132" t="s">
        <v>3092</v>
      </c>
      <c r="F195" s="133" t="s">
        <v>3443</v>
      </c>
      <c r="G195" s="134" t="s">
        <v>254</v>
      </c>
      <c r="H195" s="135">
        <v>20</v>
      </c>
      <c r="I195" s="136"/>
      <c r="J195" s="137">
        <f t="shared" si="0"/>
        <v>0</v>
      </c>
      <c r="K195" s="133" t="s">
        <v>192</v>
      </c>
      <c r="L195" s="32"/>
      <c r="M195" s="138" t="s">
        <v>19</v>
      </c>
      <c r="N195" s="139" t="s">
        <v>43</v>
      </c>
      <c r="P195" s="140">
        <f t="shared" si="1"/>
        <v>0</v>
      </c>
      <c r="Q195" s="140">
        <v>0</v>
      </c>
      <c r="R195" s="140">
        <f t="shared" si="2"/>
        <v>0</v>
      </c>
      <c r="S195" s="140">
        <v>0</v>
      </c>
      <c r="T195" s="141">
        <f t="shared" si="3"/>
        <v>0</v>
      </c>
      <c r="AR195" s="142" t="s">
        <v>170</v>
      </c>
      <c r="AT195" s="142" t="s">
        <v>165</v>
      </c>
      <c r="AU195" s="142" t="s">
        <v>79</v>
      </c>
      <c r="AY195" s="17" t="s">
        <v>163</v>
      </c>
      <c r="BE195" s="143">
        <f t="shared" si="4"/>
        <v>0</v>
      </c>
      <c r="BF195" s="143">
        <f t="shared" si="5"/>
        <v>0</v>
      </c>
      <c r="BG195" s="143">
        <f t="shared" si="6"/>
        <v>0</v>
      </c>
      <c r="BH195" s="143">
        <f t="shared" si="7"/>
        <v>0</v>
      </c>
      <c r="BI195" s="143">
        <f t="shared" si="8"/>
        <v>0</v>
      </c>
      <c r="BJ195" s="17" t="s">
        <v>79</v>
      </c>
      <c r="BK195" s="143">
        <f t="shared" si="9"/>
        <v>0</v>
      </c>
      <c r="BL195" s="17" t="s">
        <v>170</v>
      </c>
      <c r="BM195" s="142" t="s">
        <v>885</v>
      </c>
    </row>
    <row r="196" spans="2:65" s="1" customFormat="1" ht="24.2" customHeight="1">
      <c r="B196" s="32"/>
      <c r="C196" s="131" t="s">
        <v>511</v>
      </c>
      <c r="D196" s="131" t="s">
        <v>165</v>
      </c>
      <c r="E196" s="132" t="s">
        <v>3095</v>
      </c>
      <c r="F196" s="133" t="s">
        <v>3444</v>
      </c>
      <c r="G196" s="134" t="s">
        <v>254</v>
      </c>
      <c r="H196" s="135">
        <v>735</v>
      </c>
      <c r="I196" s="136"/>
      <c r="J196" s="137">
        <f t="shared" si="0"/>
        <v>0</v>
      </c>
      <c r="K196" s="133" t="s">
        <v>192</v>
      </c>
      <c r="L196" s="32"/>
      <c r="M196" s="138" t="s">
        <v>19</v>
      </c>
      <c r="N196" s="139" t="s">
        <v>43</v>
      </c>
      <c r="P196" s="140">
        <f t="shared" si="1"/>
        <v>0</v>
      </c>
      <c r="Q196" s="140">
        <v>0</v>
      </c>
      <c r="R196" s="140">
        <f t="shared" si="2"/>
        <v>0</v>
      </c>
      <c r="S196" s="140">
        <v>0</v>
      </c>
      <c r="T196" s="141">
        <f t="shared" si="3"/>
        <v>0</v>
      </c>
      <c r="AR196" s="142" t="s">
        <v>170</v>
      </c>
      <c r="AT196" s="142" t="s">
        <v>165</v>
      </c>
      <c r="AU196" s="142" t="s">
        <v>79</v>
      </c>
      <c r="AY196" s="17" t="s">
        <v>163</v>
      </c>
      <c r="BE196" s="143">
        <f t="shared" si="4"/>
        <v>0</v>
      </c>
      <c r="BF196" s="143">
        <f t="shared" si="5"/>
        <v>0</v>
      </c>
      <c r="BG196" s="143">
        <f t="shared" si="6"/>
        <v>0</v>
      </c>
      <c r="BH196" s="143">
        <f t="shared" si="7"/>
        <v>0</v>
      </c>
      <c r="BI196" s="143">
        <f t="shared" si="8"/>
        <v>0</v>
      </c>
      <c r="BJ196" s="17" t="s">
        <v>79</v>
      </c>
      <c r="BK196" s="143">
        <f t="shared" si="9"/>
        <v>0</v>
      </c>
      <c r="BL196" s="17" t="s">
        <v>170</v>
      </c>
      <c r="BM196" s="142" t="s">
        <v>902</v>
      </c>
    </row>
    <row r="197" spans="2:65" s="1" customFormat="1" ht="24.2" customHeight="1">
      <c r="B197" s="32"/>
      <c r="C197" s="131" t="s">
        <v>516</v>
      </c>
      <c r="D197" s="131" t="s">
        <v>165</v>
      </c>
      <c r="E197" s="132" t="s">
        <v>3098</v>
      </c>
      <c r="F197" s="133" t="s">
        <v>3445</v>
      </c>
      <c r="G197" s="134" t="s">
        <v>254</v>
      </c>
      <c r="H197" s="135">
        <v>80</v>
      </c>
      <c r="I197" s="136"/>
      <c r="J197" s="137">
        <f t="shared" si="0"/>
        <v>0</v>
      </c>
      <c r="K197" s="133" t="s">
        <v>192</v>
      </c>
      <c r="L197" s="32"/>
      <c r="M197" s="138" t="s">
        <v>19</v>
      </c>
      <c r="N197" s="139" t="s">
        <v>43</v>
      </c>
      <c r="P197" s="140">
        <f t="shared" si="1"/>
        <v>0</v>
      </c>
      <c r="Q197" s="140">
        <v>0</v>
      </c>
      <c r="R197" s="140">
        <f t="shared" si="2"/>
        <v>0</v>
      </c>
      <c r="S197" s="140">
        <v>0</v>
      </c>
      <c r="T197" s="141">
        <f t="shared" si="3"/>
        <v>0</v>
      </c>
      <c r="AR197" s="142" t="s">
        <v>170</v>
      </c>
      <c r="AT197" s="142" t="s">
        <v>165</v>
      </c>
      <c r="AU197" s="142" t="s">
        <v>79</v>
      </c>
      <c r="AY197" s="17" t="s">
        <v>163</v>
      </c>
      <c r="BE197" s="143">
        <f t="shared" si="4"/>
        <v>0</v>
      </c>
      <c r="BF197" s="143">
        <f t="shared" si="5"/>
        <v>0</v>
      </c>
      <c r="BG197" s="143">
        <f t="shared" si="6"/>
        <v>0</v>
      </c>
      <c r="BH197" s="143">
        <f t="shared" si="7"/>
        <v>0</v>
      </c>
      <c r="BI197" s="143">
        <f t="shared" si="8"/>
        <v>0</v>
      </c>
      <c r="BJ197" s="17" t="s">
        <v>79</v>
      </c>
      <c r="BK197" s="143">
        <f t="shared" si="9"/>
        <v>0</v>
      </c>
      <c r="BL197" s="17" t="s">
        <v>170</v>
      </c>
      <c r="BM197" s="142" t="s">
        <v>916</v>
      </c>
    </row>
    <row r="198" spans="2:65" s="1" customFormat="1" ht="24.2" customHeight="1">
      <c r="B198" s="32"/>
      <c r="C198" s="131" t="s">
        <v>518</v>
      </c>
      <c r="D198" s="131" t="s">
        <v>165</v>
      </c>
      <c r="E198" s="132" t="s">
        <v>3101</v>
      </c>
      <c r="F198" s="133" t="s">
        <v>3446</v>
      </c>
      <c r="G198" s="134" t="s">
        <v>254</v>
      </c>
      <c r="H198" s="135">
        <v>50</v>
      </c>
      <c r="I198" s="136"/>
      <c r="J198" s="137">
        <f t="shared" si="0"/>
        <v>0</v>
      </c>
      <c r="K198" s="133" t="s">
        <v>192</v>
      </c>
      <c r="L198" s="32"/>
      <c r="M198" s="138" t="s">
        <v>19</v>
      </c>
      <c r="N198" s="139" t="s">
        <v>43</v>
      </c>
      <c r="P198" s="140">
        <f t="shared" si="1"/>
        <v>0</v>
      </c>
      <c r="Q198" s="140">
        <v>0</v>
      </c>
      <c r="R198" s="140">
        <f t="shared" si="2"/>
        <v>0</v>
      </c>
      <c r="S198" s="140">
        <v>0</v>
      </c>
      <c r="T198" s="141">
        <f t="shared" si="3"/>
        <v>0</v>
      </c>
      <c r="AR198" s="142" t="s">
        <v>170</v>
      </c>
      <c r="AT198" s="142" t="s">
        <v>165</v>
      </c>
      <c r="AU198" s="142" t="s">
        <v>79</v>
      </c>
      <c r="AY198" s="17" t="s">
        <v>163</v>
      </c>
      <c r="BE198" s="143">
        <f t="shared" si="4"/>
        <v>0</v>
      </c>
      <c r="BF198" s="143">
        <f t="shared" si="5"/>
        <v>0</v>
      </c>
      <c r="BG198" s="143">
        <f t="shared" si="6"/>
        <v>0</v>
      </c>
      <c r="BH198" s="143">
        <f t="shared" si="7"/>
        <v>0</v>
      </c>
      <c r="BI198" s="143">
        <f t="shared" si="8"/>
        <v>0</v>
      </c>
      <c r="BJ198" s="17" t="s">
        <v>79</v>
      </c>
      <c r="BK198" s="143">
        <f t="shared" si="9"/>
        <v>0</v>
      </c>
      <c r="BL198" s="17" t="s">
        <v>170</v>
      </c>
      <c r="BM198" s="142" t="s">
        <v>928</v>
      </c>
    </row>
    <row r="199" spans="2:65" s="1" customFormat="1" ht="21.75" customHeight="1">
      <c r="B199" s="32"/>
      <c r="C199" s="131" t="s">
        <v>523</v>
      </c>
      <c r="D199" s="131" t="s">
        <v>165</v>
      </c>
      <c r="E199" s="132" t="s">
        <v>3104</v>
      </c>
      <c r="F199" s="133" t="s">
        <v>3447</v>
      </c>
      <c r="G199" s="134" t="s">
        <v>2382</v>
      </c>
      <c r="H199" s="135">
        <v>2</v>
      </c>
      <c r="I199" s="136"/>
      <c r="J199" s="137">
        <f t="shared" si="0"/>
        <v>0</v>
      </c>
      <c r="K199" s="133" t="s">
        <v>192</v>
      </c>
      <c r="L199" s="32"/>
      <c r="M199" s="138" t="s">
        <v>19</v>
      </c>
      <c r="N199" s="139" t="s">
        <v>43</v>
      </c>
      <c r="P199" s="140">
        <f t="shared" si="1"/>
        <v>0</v>
      </c>
      <c r="Q199" s="140">
        <v>0</v>
      </c>
      <c r="R199" s="140">
        <f t="shared" si="2"/>
        <v>0</v>
      </c>
      <c r="S199" s="140">
        <v>0</v>
      </c>
      <c r="T199" s="141">
        <f t="shared" si="3"/>
        <v>0</v>
      </c>
      <c r="AR199" s="142" t="s">
        <v>170</v>
      </c>
      <c r="AT199" s="142" t="s">
        <v>165</v>
      </c>
      <c r="AU199" s="142" t="s">
        <v>79</v>
      </c>
      <c r="AY199" s="17" t="s">
        <v>163</v>
      </c>
      <c r="BE199" s="143">
        <f t="shared" si="4"/>
        <v>0</v>
      </c>
      <c r="BF199" s="143">
        <f t="shared" si="5"/>
        <v>0</v>
      </c>
      <c r="BG199" s="143">
        <f t="shared" si="6"/>
        <v>0</v>
      </c>
      <c r="BH199" s="143">
        <f t="shared" si="7"/>
        <v>0</v>
      </c>
      <c r="BI199" s="143">
        <f t="shared" si="8"/>
        <v>0</v>
      </c>
      <c r="BJ199" s="17" t="s">
        <v>79</v>
      </c>
      <c r="BK199" s="143">
        <f t="shared" si="9"/>
        <v>0</v>
      </c>
      <c r="BL199" s="17" t="s">
        <v>170</v>
      </c>
      <c r="BM199" s="142" t="s">
        <v>939</v>
      </c>
    </row>
    <row r="200" spans="2:65" s="1" customFormat="1" ht="16.5" customHeight="1">
      <c r="B200" s="32"/>
      <c r="C200" s="131" t="s">
        <v>527</v>
      </c>
      <c r="D200" s="131" t="s">
        <v>165</v>
      </c>
      <c r="E200" s="132" t="s">
        <v>3107</v>
      </c>
      <c r="F200" s="133" t="s">
        <v>3448</v>
      </c>
      <c r="G200" s="134" t="s">
        <v>254</v>
      </c>
      <c r="H200" s="135">
        <v>140</v>
      </c>
      <c r="I200" s="136"/>
      <c r="J200" s="137">
        <f t="shared" si="0"/>
        <v>0</v>
      </c>
      <c r="K200" s="133" t="s">
        <v>192</v>
      </c>
      <c r="L200" s="32"/>
      <c r="M200" s="138" t="s">
        <v>19</v>
      </c>
      <c r="N200" s="139" t="s">
        <v>43</v>
      </c>
      <c r="P200" s="140">
        <f t="shared" si="1"/>
        <v>0</v>
      </c>
      <c r="Q200" s="140">
        <v>0</v>
      </c>
      <c r="R200" s="140">
        <f t="shared" si="2"/>
        <v>0</v>
      </c>
      <c r="S200" s="140">
        <v>0</v>
      </c>
      <c r="T200" s="141">
        <f t="shared" si="3"/>
        <v>0</v>
      </c>
      <c r="AR200" s="142" t="s">
        <v>170</v>
      </c>
      <c r="AT200" s="142" t="s">
        <v>165</v>
      </c>
      <c r="AU200" s="142" t="s">
        <v>79</v>
      </c>
      <c r="AY200" s="17" t="s">
        <v>163</v>
      </c>
      <c r="BE200" s="143">
        <f t="shared" si="4"/>
        <v>0</v>
      </c>
      <c r="BF200" s="143">
        <f t="shared" si="5"/>
        <v>0</v>
      </c>
      <c r="BG200" s="143">
        <f t="shared" si="6"/>
        <v>0</v>
      </c>
      <c r="BH200" s="143">
        <f t="shared" si="7"/>
        <v>0</v>
      </c>
      <c r="BI200" s="143">
        <f t="shared" si="8"/>
        <v>0</v>
      </c>
      <c r="BJ200" s="17" t="s">
        <v>79</v>
      </c>
      <c r="BK200" s="143">
        <f t="shared" si="9"/>
        <v>0</v>
      </c>
      <c r="BL200" s="17" t="s">
        <v>170</v>
      </c>
      <c r="BM200" s="142" t="s">
        <v>946</v>
      </c>
    </row>
    <row r="201" spans="2:65" s="1" customFormat="1" ht="24.2" customHeight="1">
      <c r="B201" s="32"/>
      <c r="C201" s="131" t="s">
        <v>531</v>
      </c>
      <c r="D201" s="131" t="s">
        <v>165</v>
      </c>
      <c r="E201" s="132" t="s">
        <v>3110</v>
      </c>
      <c r="F201" s="133" t="s">
        <v>3449</v>
      </c>
      <c r="G201" s="134" t="s">
        <v>254</v>
      </c>
      <c r="H201" s="135">
        <v>60</v>
      </c>
      <c r="I201" s="136"/>
      <c r="J201" s="137">
        <f t="shared" si="0"/>
        <v>0</v>
      </c>
      <c r="K201" s="133" t="s">
        <v>192</v>
      </c>
      <c r="L201" s="32"/>
      <c r="M201" s="138" t="s">
        <v>19</v>
      </c>
      <c r="N201" s="139" t="s">
        <v>43</v>
      </c>
      <c r="P201" s="140">
        <f t="shared" si="1"/>
        <v>0</v>
      </c>
      <c r="Q201" s="140">
        <v>0</v>
      </c>
      <c r="R201" s="140">
        <f t="shared" si="2"/>
        <v>0</v>
      </c>
      <c r="S201" s="140">
        <v>0</v>
      </c>
      <c r="T201" s="141">
        <f t="shared" si="3"/>
        <v>0</v>
      </c>
      <c r="AR201" s="142" t="s">
        <v>170</v>
      </c>
      <c r="AT201" s="142" t="s">
        <v>165</v>
      </c>
      <c r="AU201" s="142" t="s">
        <v>79</v>
      </c>
      <c r="AY201" s="17" t="s">
        <v>163</v>
      </c>
      <c r="BE201" s="143">
        <f t="shared" si="4"/>
        <v>0</v>
      </c>
      <c r="BF201" s="143">
        <f t="shared" si="5"/>
        <v>0</v>
      </c>
      <c r="BG201" s="143">
        <f t="shared" si="6"/>
        <v>0</v>
      </c>
      <c r="BH201" s="143">
        <f t="shared" si="7"/>
        <v>0</v>
      </c>
      <c r="BI201" s="143">
        <f t="shared" si="8"/>
        <v>0</v>
      </c>
      <c r="BJ201" s="17" t="s">
        <v>79</v>
      </c>
      <c r="BK201" s="143">
        <f t="shared" si="9"/>
        <v>0</v>
      </c>
      <c r="BL201" s="17" t="s">
        <v>170</v>
      </c>
      <c r="BM201" s="142" t="s">
        <v>959</v>
      </c>
    </row>
    <row r="202" spans="2:65" s="1" customFormat="1" ht="24.2" customHeight="1">
      <c r="B202" s="32"/>
      <c r="C202" s="131" t="s">
        <v>535</v>
      </c>
      <c r="D202" s="131" t="s">
        <v>165</v>
      </c>
      <c r="E202" s="132" t="s">
        <v>3113</v>
      </c>
      <c r="F202" s="133" t="s">
        <v>3450</v>
      </c>
      <c r="G202" s="134" t="s">
        <v>254</v>
      </c>
      <c r="H202" s="135">
        <v>70</v>
      </c>
      <c r="I202" s="136"/>
      <c r="J202" s="137">
        <f t="shared" si="0"/>
        <v>0</v>
      </c>
      <c r="K202" s="133" t="s">
        <v>192</v>
      </c>
      <c r="L202" s="32"/>
      <c r="M202" s="138" t="s">
        <v>19</v>
      </c>
      <c r="N202" s="139" t="s">
        <v>43</v>
      </c>
      <c r="P202" s="140">
        <f t="shared" si="1"/>
        <v>0</v>
      </c>
      <c r="Q202" s="140">
        <v>0</v>
      </c>
      <c r="R202" s="140">
        <f t="shared" si="2"/>
        <v>0</v>
      </c>
      <c r="S202" s="140">
        <v>0</v>
      </c>
      <c r="T202" s="141">
        <f t="shared" si="3"/>
        <v>0</v>
      </c>
      <c r="AR202" s="142" t="s">
        <v>170</v>
      </c>
      <c r="AT202" s="142" t="s">
        <v>165</v>
      </c>
      <c r="AU202" s="142" t="s">
        <v>79</v>
      </c>
      <c r="AY202" s="17" t="s">
        <v>163</v>
      </c>
      <c r="BE202" s="143">
        <f t="shared" si="4"/>
        <v>0</v>
      </c>
      <c r="BF202" s="143">
        <f t="shared" si="5"/>
        <v>0</v>
      </c>
      <c r="BG202" s="143">
        <f t="shared" si="6"/>
        <v>0</v>
      </c>
      <c r="BH202" s="143">
        <f t="shared" si="7"/>
        <v>0</v>
      </c>
      <c r="BI202" s="143">
        <f t="shared" si="8"/>
        <v>0</v>
      </c>
      <c r="BJ202" s="17" t="s">
        <v>79</v>
      </c>
      <c r="BK202" s="143">
        <f t="shared" si="9"/>
        <v>0</v>
      </c>
      <c r="BL202" s="17" t="s">
        <v>170</v>
      </c>
      <c r="BM202" s="142" t="s">
        <v>968</v>
      </c>
    </row>
    <row r="203" spans="2:65" s="1" customFormat="1" ht="24.2" customHeight="1">
      <c r="B203" s="32"/>
      <c r="C203" s="131" t="s">
        <v>539</v>
      </c>
      <c r="D203" s="131" t="s">
        <v>165</v>
      </c>
      <c r="E203" s="132" t="s">
        <v>3116</v>
      </c>
      <c r="F203" s="133" t="s">
        <v>3451</v>
      </c>
      <c r="G203" s="134" t="s">
        <v>254</v>
      </c>
      <c r="H203" s="135">
        <v>90</v>
      </c>
      <c r="I203" s="136"/>
      <c r="J203" s="137">
        <f t="shared" si="0"/>
        <v>0</v>
      </c>
      <c r="K203" s="133" t="s">
        <v>192</v>
      </c>
      <c r="L203" s="32"/>
      <c r="M203" s="138" t="s">
        <v>19</v>
      </c>
      <c r="N203" s="139" t="s">
        <v>43</v>
      </c>
      <c r="P203" s="140">
        <f t="shared" si="1"/>
        <v>0</v>
      </c>
      <c r="Q203" s="140">
        <v>0</v>
      </c>
      <c r="R203" s="140">
        <f t="shared" si="2"/>
        <v>0</v>
      </c>
      <c r="S203" s="140">
        <v>0</v>
      </c>
      <c r="T203" s="141">
        <f t="shared" si="3"/>
        <v>0</v>
      </c>
      <c r="AR203" s="142" t="s">
        <v>170</v>
      </c>
      <c r="AT203" s="142" t="s">
        <v>165</v>
      </c>
      <c r="AU203" s="142" t="s">
        <v>79</v>
      </c>
      <c r="AY203" s="17" t="s">
        <v>163</v>
      </c>
      <c r="BE203" s="143">
        <f t="shared" si="4"/>
        <v>0</v>
      </c>
      <c r="BF203" s="143">
        <f t="shared" si="5"/>
        <v>0</v>
      </c>
      <c r="BG203" s="143">
        <f t="shared" si="6"/>
        <v>0</v>
      </c>
      <c r="BH203" s="143">
        <f t="shared" si="7"/>
        <v>0</v>
      </c>
      <c r="BI203" s="143">
        <f t="shared" si="8"/>
        <v>0</v>
      </c>
      <c r="BJ203" s="17" t="s">
        <v>79</v>
      </c>
      <c r="BK203" s="143">
        <f t="shared" si="9"/>
        <v>0</v>
      </c>
      <c r="BL203" s="17" t="s">
        <v>170</v>
      </c>
      <c r="BM203" s="142" t="s">
        <v>979</v>
      </c>
    </row>
    <row r="204" spans="2:65" s="1" customFormat="1" ht="24.2" customHeight="1">
      <c r="B204" s="32"/>
      <c r="C204" s="131" t="s">
        <v>544</v>
      </c>
      <c r="D204" s="131" t="s">
        <v>165</v>
      </c>
      <c r="E204" s="132" t="s">
        <v>3452</v>
      </c>
      <c r="F204" s="133" t="s">
        <v>3453</v>
      </c>
      <c r="G204" s="134" t="s">
        <v>254</v>
      </c>
      <c r="H204" s="135">
        <v>40</v>
      </c>
      <c r="I204" s="136"/>
      <c r="J204" s="137">
        <f t="shared" si="0"/>
        <v>0</v>
      </c>
      <c r="K204" s="133" t="s">
        <v>192</v>
      </c>
      <c r="L204" s="32"/>
      <c r="M204" s="138" t="s">
        <v>19</v>
      </c>
      <c r="N204" s="139" t="s">
        <v>43</v>
      </c>
      <c r="P204" s="140">
        <f t="shared" si="1"/>
        <v>0</v>
      </c>
      <c r="Q204" s="140">
        <v>0</v>
      </c>
      <c r="R204" s="140">
        <f t="shared" si="2"/>
        <v>0</v>
      </c>
      <c r="S204" s="140">
        <v>0</v>
      </c>
      <c r="T204" s="141">
        <f t="shared" si="3"/>
        <v>0</v>
      </c>
      <c r="AR204" s="142" t="s">
        <v>170</v>
      </c>
      <c r="AT204" s="142" t="s">
        <v>165</v>
      </c>
      <c r="AU204" s="142" t="s">
        <v>79</v>
      </c>
      <c r="AY204" s="17" t="s">
        <v>163</v>
      </c>
      <c r="BE204" s="143">
        <f t="shared" si="4"/>
        <v>0</v>
      </c>
      <c r="BF204" s="143">
        <f t="shared" si="5"/>
        <v>0</v>
      </c>
      <c r="BG204" s="143">
        <f t="shared" si="6"/>
        <v>0</v>
      </c>
      <c r="BH204" s="143">
        <f t="shared" si="7"/>
        <v>0</v>
      </c>
      <c r="BI204" s="143">
        <f t="shared" si="8"/>
        <v>0</v>
      </c>
      <c r="BJ204" s="17" t="s">
        <v>79</v>
      </c>
      <c r="BK204" s="143">
        <f t="shared" si="9"/>
        <v>0</v>
      </c>
      <c r="BL204" s="17" t="s">
        <v>170</v>
      </c>
      <c r="BM204" s="142" t="s">
        <v>989</v>
      </c>
    </row>
    <row r="205" spans="2:65" s="1" customFormat="1" ht="16.5" customHeight="1">
      <c r="B205" s="32"/>
      <c r="C205" s="131" t="s">
        <v>551</v>
      </c>
      <c r="D205" s="131" t="s">
        <v>165</v>
      </c>
      <c r="E205" s="132" t="s">
        <v>3454</v>
      </c>
      <c r="F205" s="133" t="s">
        <v>3455</v>
      </c>
      <c r="G205" s="134" t="s">
        <v>2382</v>
      </c>
      <c r="H205" s="135">
        <v>500</v>
      </c>
      <c r="I205" s="136"/>
      <c r="J205" s="137">
        <f t="shared" si="0"/>
        <v>0</v>
      </c>
      <c r="K205" s="133" t="s">
        <v>192</v>
      </c>
      <c r="L205" s="32"/>
      <c r="M205" s="138" t="s">
        <v>19</v>
      </c>
      <c r="N205" s="139" t="s">
        <v>43</v>
      </c>
      <c r="P205" s="140">
        <f t="shared" si="1"/>
        <v>0</v>
      </c>
      <c r="Q205" s="140">
        <v>0</v>
      </c>
      <c r="R205" s="140">
        <f t="shared" si="2"/>
        <v>0</v>
      </c>
      <c r="S205" s="140">
        <v>0</v>
      </c>
      <c r="T205" s="141">
        <f t="shared" si="3"/>
        <v>0</v>
      </c>
      <c r="AR205" s="142" t="s">
        <v>170</v>
      </c>
      <c r="AT205" s="142" t="s">
        <v>165</v>
      </c>
      <c r="AU205" s="142" t="s">
        <v>79</v>
      </c>
      <c r="AY205" s="17" t="s">
        <v>163</v>
      </c>
      <c r="BE205" s="143">
        <f t="shared" si="4"/>
        <v>0</v>
      </c>
      <c r="BF205" s="143">
        <f t="shared" si="5"/>
        <v>0</v>
      </c>
      <c r="BG205" s="143">
        <f t="shared" si="6"/>
        <v>0</v>
      </c>
      <c r="BH205" s="143">
        <f t="shared" si="7"/>
        <v>0</v>
      </c>
      <c r="BI205" s="143">
        <f t="shared" si="8"/>
        <v>0</v>
      </c>
      <c r="BJ205" s="17" t="s">
        <v>79</v>
      </c>
      <c r="BK205" s="143">
        <f t="shared" si="9"/>
        <v>0</v>
      </c>
      <c r="BL205" s="17" t="s">
        <v>170</v>
      </c>
      <c r="BM205" s="142" t="s">
        <v>1000</v>
      </c>
    </row>
    <row r="206" spans="2:65" s="1" customFormat="1" ht="16.5" customHeight="1">
      <c r="B206" s="32"/>
      <c r="C206" s="131" t="s">
        <v>558</v>
      </c>
      <c r="D206" s="131" t="s">
        <v>165</v>
      </c>
      <c r="E206" s="132" t="s">
        <v>3456</v>
      </c>
      <c r="F206" s="133" t="s">
        <v>3457</v>
      </c>
      <c r="G206" s="134" t="s">
        <v>254</v>
      </c>
      <c r="H206" s="135">
        <v>45</v>
      </c>
      <c r="I206" s="136"/>
      <c r="J206" s="137">
        <f t="shared" si="0"/>
        <v>0</v>
      </c>
      <c r="K206" s="133" t="s">
        <v>192</v>
      </c>
      <c r="L206" s="32"/>
      <c r="M206" s="138" t="s">
        <v>19</v>
      </c>
      <c r="N206" s="139" t="s">
        <v>43</v>
      </c>
      <c r="P206" s="140">
        <f t="shared" si="1"/>
        <v>0</v>
      </c>
      <c r="Q206" s="140">
        <v>0</v>
      </c>
      <c r="R206" s="140">
        <f t="shared" si="2"/>
        <v>0</v>
      </c>
      <c r="S206" s="140">
        <v>0</v>
      </c>
      <c r="T206" s="141">
        <f t="shared" si="3"/>
        <v>0</v>
      </c>
      <c r="AR206" s="142" t="s">
        <v>170</v>
      </c>
      <c r="AT206" s="142" t="s">
        <v>165</v>
      </c>
      <c r="AU206" s="142" t="s">
        <v>79</v>
      </c>
      <c r="AY206" s="17" t="s">
        <v>163</v>
      </c>
      <c r="BE206" s="143">
        <f t="shared" si="4"/>
        <v>0</v>
      </c>
      <c r="BF206" s="143">
        <f t="shared" si="5"/>
        <v>0</v>
      </c>
      <c r="BG206" s="143">
        <f t="shared" si="6"/>
        <v>0</v>
      </c>
      <c r="BH206" s="143">
        <f t="shared" si="7"/>
        <v>0</v>
      </c>
      <c r="BI206" s="143">
        <f t="shared" si="8"/>
        <v>0</v>
      </c>
      <c r="BJ206" s="17" t="s">
        <v>79</v>
      </c>
      <c r="BK206" s="143">
        <f t="shared" si="9"/>
        <v>0</v>
      </c>
      <c r="BL206" s="17" t="s">
        <v>170</v>
      </c>
      <c r="BM206" s="142" t="s">
        <v>1011</v>
      </c>
    </row>
    <row r="207" spans="2:65" s="1" customFormat="1" ht="16.5" customHeight="1">
      <c r="B207" s="32"/>
      <c r="C207" s="131" t="s">
        <v>563</v>
      </c>
      <c r="D207" s="131" t="s">
        <v>165</v>
      </c>
      <c r="E207" s="132" t="s">
        <v>3458</v>
      </c>
      <c r="F207" s="133" t="s">
        <v>3459</v>
      </c>
      <c r="G207" s="134" t="s">
        <v>2382</v>
      </c>
      <c r="H207" s="135">
        <v>350</v>
      </c>
      <c r="I207" s="136"/>
      <c r="J207" s="137">
        <f t="shared" si="0"/>
        <v>0</v>
      </c>
      <c r="K207" s="133" t="s">
        <v>192</v>
      </c>
      <c r="L207" s="32"/>
      <c r="M207" s="138" t="s">
        <v>19</v>
      </c>
      <c r="N207" s="139" t="s">
        <v>43</v>
      </c>
      <c r="P207" s="140">
        <f t="shared" si="1"/>
        <v>0</v>
      </c>
      <c r="Q207" s="140">
        <v>0</v>
      </c>
      <c r="R207" s="140">
        <f t="shared" si="2"/>
        <v>0</v>
      </c>
      <c r="S207" s="140">
        <v>0</v>
      </c>
      <c r="T207" s="141">
        <f t="shared" si="3"/>
        <v>0</v>
      </c>
      <c r="AR207" s="142" t="s">
        <v>170</v>
      </c>
      <c r="AT207" s="142" t="s">
        <v>165</v>
      </c>
      <c r="AU207" s="142" t="s">
        <v>79</v>
      </c>
      <c r="AY207" s="17" t="s">
        <v>163</v>
      </c>
      <c r="BE207" s="143">
        <f t="shared" si="4"/>
        <v>0</v>
      </c>
      <c r="BF207" s="143">
        <f t="shared" si="5"/>
        <v>0</v>
      </c>
      <c r="BG207" s="143">
        <f t="shared" si="6"/>
        <v>0</v>
      </c>
      <c r="BH207" s="143">
        <f t="shared" si="7"/>
        <v>0</v>
      </c>
      <c r="BI207" s="143">
        <f t="shared" si="8"/>
        <v>0</v>
      </c>
      <c r="BJ207" s="17" t="s">
        <v>79</v>
      </c>
      <c r="BK207" s="143">
        <f t="shared" si="9"/>
        <v>0</v>
      </c>
      <c r="BL207" s="17" t="s">
        <v>170</v>
      </c>
      <c r="BM207" s="142" t="s">
        <v>1020</v>
      </c>
    </row>
    <row r="208" spans="2:65" s="1" customFormat="1" ht="24.2" customHeight="1">
      <c r="B208" s="32"/>
      <c r="C208" s="131" t="s">
        <v>569</v>
      </c>
      <c r="D208" s="131" t="s">
        <v>165</v>
      </c>
      <c r="E208" s="132" t="s">
        <v>3460</v>
      </c>
      <c r="F208" s="133" t="s">
        <v>3461</v>
      </c>
      <c r="G208" s="134" t="s">
        <v>2382</v>
      </c>
      <c r="H208" s="135">
        <v>350</v>
      </c>
      <c r="I208" s="136"/>
      <c r="J208" s="137">
        <f t="shared" si="0"/>
        <v>0</v>
      </c>
      <c r="K208" s="133" t="s">
        <v>192</v>
      </c>
      <c r="L208" s="32"/>
      <c r="M208" s="138" t="s">
        <v>19</v>
      </c>
      <c r="N208" s="139" t="s">
        <v>43</v>
      </c>
      <c r="P208" s="140">
        <f t="shared" si="1"/>
        <v>0</v>
      </c>
      <c r="Q208" s="140">
        <v>0</v>
      </c>
      <c r="R208" s="140">
        <f t="shared" si="2"/>
        <v>0</v>
      </c>
      <c r="S208" s="140">
        <v>0</v>
      </c>
      <c r="T208" s="141">
        <f t="shared" si="3"/>
        <v>0</v>
      </c>
      <c r="AR208" s="142" t="s">
        <v>170</v>
      </c>
      <c r="AT208" s="142" t="s">
        <v>165</v>
      </c>
      <c r="AU208" s="142" t="s">
        <v>79</v>
      </c>
      <c r="AY208" s="17" t="s">
        <v>163</v>
      </c>
      <c r="BE208" s="143">
        <f t="shared" si="4"/>
        <v>0</v>
      </c>
      <c r="BF208" s="143">
        <f t="shared" si="5"/>
        <v>0</v>
      </c>
      <c r="BG208" s="143">
        <f t="shared" si="6"/>
        <v>0</v>
      </c>
      <c r="BH208" s="143">
        <f t="shared" si="7"/>
        <v>0</v>
      </c>
      <c r="BI208" s="143">
        <f t="shared" si="8"/>
        <v>0</v>
      </c>
      <c r="BJ208" s="17" t="s">
        <v>79</v>
      </c>
      <c r="BK208" s="143">
        <f t="shared" si="9"/>
        <v>0</v>
      </c>
      <c r="BL208" s="17" t="s">
        <v>170</v>
      </c>
      <c r="BM208" s="142" t="s">
        <v>1032</v>
      </c>
    </row>
    <row r="209" spans="2:65" s="1" customFormat="1" ht="16.5" customHeight="1">
      <c r="B209" s="32"/>
      <c r="C209" s="131" t="s">
        <v>576</v>
      </c>
      <c r="D209" s="131" t="s">
        <v>165</v>
      </c>
      <c r="E209" s="132" t="s">
        <v>3462</v>
      </c>
      <c r="F209" s="133" t="s">
        <v>3463</v>
      </c>
      <c r="G209" s="134" t="s">
        <v>2382</v>
      </c>
      <c r="H209" s="135">
        <v>1</v>
      </c>
      <c r="I209" s="136"/>
      <c r="J209" s="137">
        <f t="shared" si="0"/>
        <v>0</v>
      </c>
      <c r="K209" s="133" t="s">
        <v>192</v>
      </c>
      <c r="L209" s="32"/>
      <c r="M209" s="138" t="s">
        <v>19</v>
      </c>
      <c r="N209" s="139" t="s">
        <v>43</v>
      </c>
      <c r="P209" s="140">
        <f t="shared" si="1"/>
        <v>0</v>
      </c>
      <c r="Q209" s="140">
        <v>0</v>
      </c>
      <c r="R209" s="140">
        <f t="shared" si="2"/>
        <v>0</v>
      </c>
      <c r="S209" s="140">
        <v>0</v>
      </c>
      <c r="T209" s="141">
        <f t="shared" si="3"/>
        <v>0</v>
      </c>
      <c r="AR209" s="142" t="s">
        <v>170</v>
      </c>
      <c r="AT209" s="142" t="s">
        <v>165</v>
      </c>
      <c r="AU209" s="142" t="s">
        <v>79</v>
      </c>
      <c r="AY209" s="17" t="s">
        <v>163</v>
      </c>
      <c r="BE209" s="143">
        <f t="shared" si="4"/>
        <v>0</v>
      </c>
      <c r="BF209" s="143">
        <f t="shared" si="5"/>
        <v>0</v>
      </c>
      <c r="BG209" s="143">
        <f t="shared" si="6"/>
        <v>0</v>
      </c>
      <c r="BH209" s="143">
        <f t="shared" si="7"/>
        <v>0</v>
      </c>
      <c r="BI209" s="143">
        <f t="shared" si="8"/>
        <v>0</v>
      </c>
      <c r="BJ209" s="17" t="s">
        <v>79</v>
      </c>
      <c r="BK209" s="143">
        <f t="shared" si="9"/>
        <v>0</v>
      </c>
      <c r="BL209" s="17" t="s">
        <v>170</v>
      </c>
      <c r="BM209" s="142" t="s">
        <v>1044</v>
      </c>
    </row>
    <row r="210" spans="2:65" s="1" customFormat="1" ht="21.75" customHeight="1">
      <c r="B210" s="32"/>
      <c r="C210" s="131" t="s">
        <v>585</v>
      </c>
      <c r="D210" s="131" t="s">
        <v>165</v>
      </c>
      <c r="E210" s="132" t="s">
        <v>3464</v>
      </c>
      <c r="F210" s="133" t="s">
        <v>3465</v>
      </c>
      <c r="G210" s="134" t="s">
        <v>2382</v>
      </c>
      <c r="H210" s="135">
        <v>130</v>
      </c>
      <c r="I210" s="136"/>
      <c r="J210" s="137">
        <f t="shared" si="0"/>
        <v>0</v>
      </c>
      <c r="K210" s="133" t="s">
        <v>192</v>
      </c>
      <c r="L210" s="32"/>
      <c r="M210" s="138" t="s">
        <v>19</v>
      </c>
      <c r="N210" s="139" t="s">
        <v>43</v>
      </c>
      <c r="P210" s="140">
        <f t="shared" si="1"/>
        <v>0</v>
      </c>
      <c r="Q210" s="140">
        <v>0</v>
      </c>
      <c r="R210" s="140">
        <f t="shared" si="2"/>
        <v>0</v>
      </c>
      <c r="S210" s="140">
        <v>0</v>
      </c>
      <c r="T210" s="141">
        <f t="shared" si="3"/>
        <v>0</v>
      </c>
      <c r="AR210" s="142" t="s">
        <v>170</v>
      </c>
      <c r="AT210" s="142" t="s">
        <v>165</v>
      </c>
      <c r="AU210" s="142" t="s">
        <v>79</v>
      </c>
      <c r="AY210" s="17" t="s">
        <v>163</v>
      </c>
      <c r="BE210" s="143">
        <f t="shared" si="4"/>
        <v>0</v>
      </c>
      <c r="BF210" s="143">
        <f t="shared" si="5"/>
        <v>0</v>
      </c>
      <c r="BG210" s="143">
        <f t="shared" si="6"/>
        <v>0</v>
      </c>
      <c r="BH210" s="143">
        <f t="shared" si="7"/>
        <v>0</v>
      </c>
      <c r="BI210" s="143">
        <f t="shared" si="8"/>
        <v>0</v>
      </c>
      <c r="BJ210" s="17" t="s">
        <v>79</v>
      </c>
      <c r="BK210" s="143">
        <f t="shared" si="9"/>
        <v>0</v>
      </c>
      <c r="BL210" s="17" t="s">
        <v>170</v>
      </c>
      <c r="BM210" s="142" t="s">
        <v>1058</v>
      </c>
    </row>
    <row r="211" spans="2:65" s="1" customFormat="1" ht="16.5" customHeight="1">
      <c r="B211" s="32"/>
      <c r="C211" s="131" t="s">
        <v>594</v>
      </c>
      <c r="D211" s="131" t="s">
        <v>165</v>
      </c>
      <c r="E211" s="132" t="s">
        <v>3466</v>
      </c>
      <c r="F211" s="133" t="s">
        <v>3467</v>
      </c>
      <c r="G211" s="134" t="s">
        <v>2382</v>
      </c>
      <c r="H211" s="135">
        <v>150</v>
      </c>
      <c r="I211" s="136"/>
      <c r="J211" s="137">
        <f t="shared" si="0"/>
        <v>0</v>
      </c>
      <c r="K211" s="133" t="s">
        <v>192</v>
      </c>
      <c r="L211" s="32"/>
      <c r="M211" s="138" t="s">
        <v>19</v>
      </c>
      <c r="N211" s="139" t="s">
        <v>43</v>
      </c>
      <c r="P211" s="140">
        <f t="shared" si="1"/>
        <v>0</v>
      </c>
      <c r="Q211" s="140">
        <v>0</v>
      </c>
      <c r="R211" s="140">
        <f t="shared" si="2"/>
        <v>0</v>
      </c>
      <c r="S211" s="140">
        <v>0</v>
      </c>
      <c r="T211" s="141">
        <f t="shared" si="3"/>
        <v>0</v>
      </c>
      <c r="AR211" s="142" t="s">
        <v>170</v>
      </c>
      <c r="AT211" s="142" t="s">
        <v>165</v>
      </c>
      <c r="AU211" s="142" t="s">
        <v>79</v>
      </c>
      <c r="AY211" s="17" t="s">
        <v>163</v>
      </c>
      <c r="BE211" s="143">
        <f t="shared" si="4"/>
        <v>0</v>
      </c>
      <c r="BF211" s="143">
        <f t="shared" si="5"/>
        <v>0</v>
      </c>
      <c r="BG211" s="143">
        <f t="shared" si="6"/>
        <v>0</v>
      </c>
      <c r="BH211" s="143">
        <f t="shared" si="7"/>
        <v>0</v>
      </c>
      <c r="BI211" s="143">
        <f t="shared" si="8"/>
        <v>0</v>
      </c>
      <c r="BJ211" s="17" t="s">
        <v>79</v>
      </c>
      <c r="BK211" s="143">
        <f t="shared" si="9"/>
        <v>0</v>
      </c>
      <c r="BL211" s="17" t="s">
        <v>170</v>
      </c>
      <c r="BM211" s="142" t="s">
        <v>1069</v>
      </c>
    </row>
    <row r="212" spans="2:65" s="1" customFormat="1" ht="55.5" customHeight="1">
      <c r="B212" s="32"/>
      <c r="C212" s="131" t="s">
        <v>601</v>
      </c>
      <c r="D212" s="131" t="s">
        <v>165</v>
      </c>
      <c r="E212" s="132" t="s">
        <v>3468</v>
      </c>
      <c r="F212" s="133" t="s">
        <v>3469</v>
      </c>
      <c r="G212" s="134" t="s">
        <v>2382</v>
      </c>
      <c r="H212" s="135">
        <v>5</v>
      </c>
      <c r="I212" s="136"/>
      <c r="J212" s="137">
        <f t="shared" si="0"/>
        <v>0</v>
      </c>
      <c r="K212" s="133" t="s">
        <v>192</v>
      </c>
      <c r="L212" s="32"/>
      <c r="M212" s="138" t="s">
        <v>19</v>
      </c>
      <c r="N212" s="139" t="s">
        <v>43</v>
      </c>
      <c r="P212" s="140">
        <f t="shared" si="1"/>
        <v>0</v>
      </c>
      <c r="Q212" s="140">
        <v>0</v>
      </c>
      <c r="R212" s="140">
        <f t="shared" si="2"/>
        <v>0</v>
      </c>
      <c r="S212" s="140">
        <v>0</v>
      </c>
      <c r="T212" s="141">
        <f t="shared" si="3"/>
        <v>0</v>
      </c>
      <c r="AR212" s="142" t="s">
        <v>170</v>
      </c>
      <c r="AT212" s="142" t="s">
        <v>165</v>
      </c>
      <c r="AU212" s="142" t="s">
        <v>79</v>
      </c>
      <c r="AY212" s="17" t="s">
        <v>163</v>
      </c>
      <c r="BE212" s="143">
        <f t="shared" si="4"/>
        <v>0</v>
      </c>
      <c r="BF212" s="143">
        <f t="shared" si="5"/>
        <v>0</v>
      </c>
      <c r="BG212" s="143">
        <f t="shared" si="6"/>
        <v>0</v>
      </c>
      <c r="BH212" s="143">
        <f t="shared" si="7"/>
        <v>0</v>
      </c>
      <c r="BI212" s="143">
        <f t="shared" si="8"/>
        <v>0</v>
      </c>
      <c r="BJ212" s="17" t="s">
        <v>79</v>
      </c>
      <c r="BK212" s="143">
        <f t="shared" si="9"/>
        <v>0</v>
      </c>
      <c r="BL212" s="17" t="s">
        <v>170</v>
      </c>
      <c r="BM212" s="142" t="s">
        <v>1083</v>
      </c>
    </row>
    <row r="213" spans="2:65" s="1" customFormat="1" ht="33" customHeight="1">
      <c r="B213" s="32"/>
      <c r="C213" s="131" t="s">
        <v>608</v>
      </c>
      <c r="D213" s="131" t="s">
        <v>165</v>
      </c>
      <c r="E213" s="132" t="s">
        <v>3470</v>
      </c>
      <c r="F213" s="133" t="s">
        <v>3471</v>
      </c>
      <c r="G213" s="134" t="s">
        <v>2382</v>
      </c>
      <c r="H213" s="135">
        <v>1</v>
      </c>
      <c r="I213" s="136"/>
      <c r="J213" s="137">
        <f t="shared" si="0"/>
        <v>0</v>
      </c>
      <c r="K213" s="133" t="s">
        <v>192</v>
      </c>
      <c r="L213" s="32"/>
      <c r="M213" s="138" t="s">
        <v>19</v>
      </c>
      <c r="N213" s="139" t="s">
        <v>43</v>
      </c>
      <c r="P213" s="140">
        <f t="shared" si="1"/>
        <v>0</v>
      </c>
      <c r="Q213" s="140">
        <v>0</v>
      </c>
      <c r="R213" s="140">
        <f t="shared" si="2"/>
        <v>0</v>
      </c>
      <c r="S213" s="140">
        <v>0</v>
      </c>
      <c r="T213" s="141">
        <f t="shared" si="3"/>
        <v>0</v>
      </c>
      <c r="AR213" s="142" t="s">
        <v>170</v>
      </c>
      <c r="AT213" s="142" t="s">
        <v>165</v>
      </c>
      <c r="AU213" s="142" t="s">
        <v>79</v>
      </c>
      <c r="AY213" s="17" t="s">
        <v>163</v>
      </c>
      <c r="BE213" s="143">
        <f t="shared" si="4"/>
        <v>0</v>
      </c>
      <c r="BF213" s="143">
        <f t="shared" si="5"/>
        <v>0</v>
      </c>
      <c r="BG213" s="143">
        <f t="shared" si="6"/>
        <v>0</v>
      </c>
      <c r="BH213" s="143">
        <f t="shared" si="7"/>
        <v>0</v>
      </c>
      <c r="BI213" s="143">
        <f t="shared" si="8"/>
        <v>0</v>
      </c>
      <c r="BJ213" s="17" t="s">
        <v>79</v>
      </c>
      <c r="BK213" s="143">
        <f t="shared" si="9"/>
        <v>0</v>
      </c>
      <c r="BL213" s="17" t="s">
        <v>170</v>
      </c>
      <c r="BM213" s="142" t="s">
        <v>1093</v>
      </c>
    </row>
    <row r="214" spans="2:65" s="1" customFormat="1" ht="24.2" customHeight="1">
      <c r="B214" s="32"/>
      <c r="C214" s="131" t="s">
        <v>618</v>
      </c>
      <c r="D214" s="131" t="s">
        <v>165</v>
      </c>
      <c r="E214" s="132" t="s">
        <v>3472</v>
      </c>
      <c r="F214" s="133" t="s">
        <v>3473</v>
      </c>
      <c r="G214" s="134" t="s">
        <v>254</v>
      </c>
      <c r="H214" s="135">
        <v>140</v>
      </c>
      <c r="I214" s="136"/>
      <c r="J214" s="137">
        <f t="shared" si="0"/>
        <v>0</v>
      </c>
      <c r="K214" s="133" t="s">
        <v>192</v>
      </c>
      <c r="L214" s="32"/>
      <c r="M214" s="138" t="s">
        <v>19</v>
      </c>
      <c r="N214" s="139" t="s">
        <v>43</v>
      </c>
      <c r="P214" s="140">
        <f t="shared" si="1"/>
        <v>0</v>
      </c>
      <c r="Q214" s="140">
        <v>0</v>
      </c>
      <c r="R214" s="140">
        <f t="shared" si="2"/>
        <v>0</v>
      </c>
      <c r="S214" s="140">
        <v>0</v>
      </c>
      <c r="T214" s="141">
        <f t="shared" si="3"/>
        <v>0</v>
      </c>
      <c r="AR214" s="142" t="s">
        <v>170</v>
      </c>
      <c r="AT214" s="142" t="s">
        <v>165</v>
      </c>
      <c r="AU214" s="142" t="s">
        <v>79</v>
      </c>
      <c r="AY214" s="17" t="s">
        <v>163</v>
      </c>
      <c r="BE214" s="143">
        <f t="shared" si="4"/>
        <v>0</v>
      </c>
      <c r="BF214" s="143">
        <f t="shared" si="5"/>
        <v>0</v>
      </c>
      <c r="BG214" s="143">
        <f t="shared" si="6"/>
        <v>0</v>
      </c>
      <c r="BH214" s="143">
        <f t="shared" si="7"/>
        <v>0</v>
      </c>
      <c r="BI214" s="143">
        <f t="shared" si="8"/>
        <v>0</v>
      </c>
      <c r="BJ214" s="17" t="s">
        <v>79</v>
      </c>
      <c r="BK214" s="143">
        <f t="shared" si="9"/>
        <v>0</v>
      </c>
      <c r="BL214" s="17" t="s">
        <v>170</v>
      </c>
      <c r="BM214" s="142" t="s">
        <v>1106</v>
      </c>
    </row>
    <row r="215" spans="2:65" s="1" customFormat="1" ht="16.5" customHeight="1">
      <c r="B215" s="32"/>
      <c r="C215" s="131" t="s">
        <v>629</v>
      </c>
      <c r="D215" s="131" t="s">
        <v>165</v>
      </c>
      <c r="E215" s="132" t="s">
        <v>3474</v>
      </c>
      <c r="F215" s="133" t="s">
        <v>3475</v>
      </c>
      <c r="G215" s="134" t="s">
        <v>2382</v>
      </c>
      <c r="H215" s="135">
        <v>17</v>
      </c>
      <c r="I215" s="136"/>
      <c r="J215" s="137">
        <f t="shared" si="0"/>
        <v>0</v>
      </c>
      <c r="K215" s="133" t="s">
        <v>192</v>
      </c>
      <c r="L215" s="32"/>
      <c r="M215" s="138" t="s">
        <v>19</v>
      </c>
      <c r="N215" s="139" t="s">
        <v>43</v>
      </c>
      <c r="P215" s="140">
        <f t="shared" si="1"/>
        <v>0</v>
      </c>
      <c r="Q215" s="140">
        <v>0</v>
      </c>
      <c r="R215" s="140">
        <f t="shared" si="2"/>
        <v>0</v>
      </c>
      <c r="S215" s="140">
        <v>0</v>
      </c>
      <c r="T215" s="141">
        <f t="shared" si="3"/>
        <v>0</v>
      </c>
      <c r="AR215" s="142" t="s">
        <v>170</v>
      </c>
      <c r="AT215" s="142" t="s">
        <v>165</v>
      </c>
      <c r="AU215" s="142" t="s">
        <v>79</v>
      </c>
      <c r="AY215" s="17" t="s">
        <v>163</v>
      </c>
      <c r="BE215" s="143">
        <f t="shared" si="4"/>
        <v>0</v>
      </c>
      <c r="BF215" s="143">
        <f t="shared" si="5"/>
        <v>0</v>
      </c>
      <c r="BG215" s="143">
        <f t="shared" si="6"/>
        <v>0</v>
      </c>
      <c r="BH215" s="143">
        <f t="shared" si="7"/>
        <v>0</v>
      </c>
      <c r="BI215" s="143">
        <f t="shared" si="8"/>
        <v>0</v>
      </c>
      <c r="BJ215" s="17" t="s">
        <v>79</v>
      </c>
      <c r="BK215" s="143">
        <f t="shared" si="9"/>
        <v>0</v>
      </c>
      <c r="BL215" s="17" t="s">
        <v>170</v>
      </c>
      <c r="BM215" s="142" t="s">
        <v>1118</v>
      </c>
    </row>
    <row r="216" spans="2:65" s="1" customFormat="1" ht="16.5" customHeight="1">
      <c r="B216" s="32"/>
      <c r="C216" s="131" t="s">
        <v>636</v>
      </c>
      <c r="D216" s="131" t="s">
        <v>165</v>
      </c>
      <c r="E216" s="132" t="s">
        <v>3476</v>
      </c>
      <c r="F216" s="133" t="s">
        <v>3477</v>
      </c>
      <c r="G216" s="134" t="s">
        <v>2382</v>
      </c>
      <c r="H216" s="135">
        <v>1</v>
      </c>
      <c r="I216" s="136"/>
      <c r="J216" s="137">
        <f t="shared" si="0"/>
        <v>0</v>
      </c>
      <c r="K216" s="133" t="s">
        <v>192</v>
      </c>
      <c r="L216" s="32"/>
      <c r="M216" s="138" t="s">
        <v>19</v>
      </c>
      <c r="N216" s="139" t="s">
        <v>43</v>
      </c>
      <c r="P216" s="140">
        <f t="shared" si="1"/>
        <v>0</v>
      </c>
      <c r="Q216" s="140">
        <v>0</v>
      </c>
      <c r="R216" s="140">
        <f t="shared" si="2"/>
        <v>0</v>
      </c>
      <c r="S216" s="140">
        <v>0</v>
      </c>
      <c r="T216" s="141">
        <f t="shared" si="3"/>
        <v>0</v>
      </c>
      <c r="AR216" s="142" t="s">
        <v>170</v>
      </c>
      <c r="AT216" s="142" t="s">
        <v>165</v>
      </c>
      <c r="AU216" s="142" t="s">
        <v>79</v>
      </c>
      <c r="AY216" s="17" t="s">
        <v>163</v>
      </c>
      <c r="BE216" s="143">
        <f t="shared" si="4"/>
        <v>0</v>
      </c>
      <c r="BF216" s="143">
        <f t="shared" si="5"/>
        <v>0</v>
      </c>
      <c r="BG216" s="143">
        <f t="shared" si="6"/>
        <v>0</v>
      </c>
      <c r="BH216" s="143">
        <f t="shared" si="7"/>
        <v>0</v>
      </c>
      <c r="BI216" s="143">
        <f t="shared" si="8"/>
        <v>0</v>
      </c>
      <c r="BJ216" s="17" t="s">
        <v>79</v>
      </c>
      <c r="BK216" s="143">
        <f t="shared" si="9"/>
        <v>0</v>
      </c>
      <c r="BL216" s="17" t="s">
        <v>170</v>
      </c>
      <c r="BM216" s="142" t="s">
        <v>1131</v>
      </c>
    </row>
    <row r="217" spans="2:65" s="1" customFormat="1" ht="16.5" customHeight="1">
      <c r="B217" s="32"/>
      <c r="C217" s="131" t="s">
        <v>638</v>
      </c>
      <c r="D217" s="131" t="s">
        <v>165</v>
      </c>
      <c r="E217" s="132" t="s">
        <v>3478</v>
      </c>
      <c r="F217" s="133" t="s">
        <v>3479</v>
      </c>
      <c r="G217" s="134" t="s">
        <v>2382</v>
      </c>
      <c r="H217" s="135">
        <v>2</v>
      </c>
      <c r="I217" s="136"/>
      <c r="J217" s="137">
        <f t="shared" si="0"/>
        <v>0</v>
      </c>
      <c r="K217" s="133" t="s">
        <v>192</v>
      </c>
      <c r="L217" s="32"/>
      <c r="M217" s="138" t="s">
        <v>19</v>
      </c>
      <c r="N217" s="139" t="s">
        <v>43</v>
      </c>
      <c r="P217" s="140">
        <f t="shared" si="1"/>
        <v>0</v>
      </c>
      <c r="Q217" s="140">
        <v>0</v>
      </c>
      <c r="R217" s="140">
        <f t="shared" si="2"/>
        <v>0</v>
      </c>
      <c r="S217" s="140">
        <v>0</v>
      </c>
      <c r="T217" s="141">
        <f t="shared" si="3"/>
        <v>0</v>
      </c>
      <c r="AR217" s="142" t="s">
        <v>170</v>
      </c>
      <c r="AT217" s="142" t="s">
        <v>165</v>
      </c>
      <c r="AU217" s="142" t="s">
        <v>79</v>
      </c>
      <c r="AY217" s="17" t="s">
        <v>163</v>
      </c>
      <c r="BE217" s="143">
        <f t="shared" si="4"/>
        <v>0</v>
      </c>
      <c r="BF217" s="143">
        <f t="shared" si="5"/>
        <v>0</v>
      </c>
      <c r="BG217" s="143">
        <f t="shared" si="6"/>
        <v>0</v>
      </c>
      <c r="BH217" s="143">
        <f t="shared" si="7"/>
        <v>0</v>
      </c>
      <c r="BI217" s="143">
        <f t="shared" si="8"/>
        <v>0</v>
      </c>
      <c r="BJ217" s="17" t="s">
        <v>79</v>
      </c>
      <c r="BK217" s="143">
        <f t="shared" si="9"/>
        <v>0</v>
      </c>
      <c r="BL217" s="17" t="s">
        <v>170</v>
      </c>
      <c r="BM217" s="142" t="s">
        <v>1143</v>
      </c>
    </row>
    <row r="218" spans="2:65" s="1" customFormat="1" ht="16.5" customHeight="1">
      <c r="B218" s="32"/>
      <c r="C218" s="131" t="s">
        <v>645</v>
      </c>
      <c r="D218" s="131" t="s">
        <v>165</v>
      </c>
      <c r="E218" s="132" t="s">
        <v>3480</v>
      </c>
      <c r="F218" s="133" t="s">
        <v>3481</v>
      </c>
      <c r="G218" s="134" t="s">
        <v>2382</v>
      </c>
      <c r="H218" s="135">
        <v>7</v>
      </c>
      <c r="I218" s="136"/>
      <c r="J218" s="137">
        <f t="shared" si="0"/>
        <v>0</v>
      </c>
      <c r="K218" s="133" t="s">
        <v>192</v>
      </c>
      <c r="L218" s="32"/>
      <c r="M218" s="138" t="s">
        <v>19</v>
      </c>
      <c r="N218" s="139" t="s">
        <v>43</v>
      </c>
      <c r="P218" s="140">
        <f t="shared" si="1"/>
        <v>0</v>
      </c>
      <c r="Q218" s="140">
        <v>0</v>
      </c>
      <c r="R218" s="140">
        <f t="shared" si="2"/>
        <v>0</v>
      </c>
      <c r="S218" s="140">
        <v>0</v>
      </c>
      <c r="T218" s="141">
        <f t="shared" si="3"/>
        <v>0</v>
      </c>
      <c r="AR218" s="142" t="s">
        <v>170</v>
      </c>
      <c r="AT218" s="142" t="s">
        <v>165</v>
      </c>
      <c r="AU218" s="142" t="s">
        <v>79</v>
      </c>
      <c r="AY218" s="17" t="s">
        <v>163</v>
      </c>
      <c r="BE218" s="143">
        <f t="shared" si="4"/>
        <v>0</v>
      </c>
      <c r="BF218" s="143">
        <f t="shared" si="5"/>
        <v>0</v>
      </c>
      <c r="BG218" s="143">
        <f t="shared" si="6"/>
        <v>0</v>
      </c>
      <c r="BH218" s="143">
        <f t="shared" si="7"/>
        <v>0</v>
      </c>
      <c r="BI218" s="143">
        <f t="shared" si="8"/>
        <v>0</v>
      </c>
      <c r="BJ218" s="17" t="s">
        <v>79</v>
      </c>
      <c r="BK218" s="143">
        <f t="shared" si="9"/>
        <v>0</v>
      </c>
      <c r="BL218" s="17" t="s">
        <v>170</v>
      </c>
      <c r="BM218" s="142" t="s">
        <v>1155</v>
      </c>
    </row>
    <row r="219" spans="2:65" s="1" customFormat="1" ht="16.5" customHeight="1">
      <c r="B219" s="32"/>
      <c r="C219" s="131" t="s">
        <v>650</v>
      </c>
      <c r="D219" s="131" t="s">
        <v>165</v>
      </c>
      <c r="E219" s="132" t="s">
        <v>3482</v>
      </c>
      <c r="F219" s="133" t="s">
        <v>3483</v>
      </c>
      <c r="G219" s="134" t="s">
        <v>2382</v>
      </c>
      <c r="H219" s="135">
        <v>89</v>
      </c>
      <c r="I219" s="136"/>
      <c r="J219" s="137">
        <f t="shared" si="0"/>
        <v>0</v>
      </c>
      <c r="K219" s="133" t="s">
        <v>192</v>
      </c>
      <c r="L219" s="32"/>
      <c r="M219" s="138" t="s">
        <v>19</v>
      </c>
      <c r="N219" s="139" t="s">
        <v>43</v>
      </c>
      <c r="P219" s="140">
        <f t="shared" si="1"/>
        <v>0</v>
      </c>
      <c r="Q219" s="140">
        <v>0</v>
      </c>
      <c r="R219" s="140">
        <f t="shared" si="2"/>
        <v>0</v>
      </c>
      <c r="S219" s="140">
        <v>0</v>
      </c>
      <c r="T219" s="141">
        <f t="shared" si="3"/>
        <v>0</v>
      </c>
      <c r="AR219" s="142" t="s">
        <v>170</v>
      </c>
      <c r="AT219" s="142" t="s">
        <v>165</v>
      </c>
      <c r="AU219" s="142" t="s">
        <v>79</v>
      </c>
      <c r="AY219" s="17" t="s">
        <v>163</v>
      </c>
      <c r="BE219" s="143">
        <f t="shared" si="4"/>
        <v>0</v>
      </c>
      <c r="BF219" s="143">
        <f t="shared" si="5"/>
        <v>0</v>
      </c>
      <c r="BG219" s="143">
        <f t="shared" si="6"/>
        <v>0</v>
      </c>
      <c r="BH219" s="143">
        <f t="shared" si="7"/>
        <v>0</v>
      </c>
      <c r="BI219" s="143">
        <f t="shared" si="8"/>
        <v>0</v>
      </c>
      <c r="BJ219" s="17" t="s">
        <v>79</v>
      </c>
      <c r="BK219" s="143">
        <f t="shared" si="9"/>
        <v>0</v>
      </c>
      <c r="BL219" s="17" t="s">
        <v>170</v>
      </c>
      <c r="BM219" s="142" t="s">
        <v>1167</v>
      </c>
    </row>
    <row r="220" spans="2:65" s="1" customFormat="1" ht="16.5" customHeight="1">
      <c r="B220" s="32"/>
      <c r="C220" s="131" t="s">
        <v>656</v>
      </c>
      <c r="D220" s="131" t="s">
        <v>165</v>
      </c>
      <c r="E220" s="132" t="s">
        <v>3484</v>
      </c>
      <c r="F220" s="133" t="s">
        <v>3485</v>
      </c>
      <c r="G220" s="134" t="s">
        <v>2382</v>
      </c>
      <c r="H220" s="135">
        <v>11</v>
      </c>
      <c r="I220" s="136"/>
      <c r="J220" s="137">
        <f t="shared" si="0"/>
        <v>0</v>
      </c>
      <c r="K220" s="133" t="s">
        <v>192</v>
      </c>
      <c r="L220" s="32"/>
      <c r="M220" s="138" t="s">
        <v>19</v>
      </c>
      <c r="N220" s="139" t="s">
        <v>43</v>
      </c>
      <c r="P220" s="140">
        <f t="shared" si="1"/>
        <v>0</v>
      </c>
      <c r="Q220" s="140">
        <v>0</v>
      </c>
      <c r="R220" s="140">
        <f t="shared" si="2"/>
        <v>0</v>
      </c>
      <c r="S220" s="140">
        <v>0</v>
      </c>
      <c r="T220" s="141">
        <f t="shared" si="3"/>
        <v>0</v>
      </c>
      <c r="AR220" s="142" t="s">
        <v>170</v>
      </c>
      <c r="AT220" s="142" t="s">
        <v>165</v>
      </c>
      <c r="AU220" s="142" t="s">
        <v>79</v>
      </c>
      <c r="AY220" s="17" t="s">
        <v>163</v>
      </c>
      <c r="BE220" s="143">
        <f t="shared" si="4"/>
        <v>0</v>
      </c>
      <c r="BF220" s="143">
        <f t="shared" si="5"/>
        <v>0</v>
      </c>
      <c r="BG220" s="143">
        <f t="shared" si="6"/>
        <v>0</v>
      </c>
      <c r="BH220" s="143">
        <f t="shared" si="7"/>
        <v>0</v>
      </c>
      <c r="BI220" s="143">
        <f t="shared" si="8"/>
        <v>0</v>
      </c>
      <c r="BJ220" s="17" t="s">
        <v>79</v>
      </c>
      <c r="BK220" s="143">
        <f t="shared" si="9"/>
        <v>0</v>
      </c>
      <c r="BL220" s="17" t="s">
        <v>170</v>
      </c>
      <c r="BM220" s="142" t="s">
        <v>1179</v>
      </c>
    </row>
    <row r="221" spans="2:65" s="1" customFormat="1" ht="16.5" customHeight="1">
      <c r="B221" s="32"/>
      <c r="C221" s="131" t="s">
        <v>664</v>
      </c>
      <c r="D221" s="131" t="s">
        <v>165</v>
      </c>
      <c r="E221" s="132" t="s">
        <v>3486</v>
      </c>
      <c r="F221" s="133" t="s">
        <v>3487</v>
      </c>
      <c r="G221" s="134" t="s">
        <v>2382</v>
      </c>
      <c r="H221" s="135">
        <v>1</v>
      </c>
      <c r="I221" s="136"/>
      <c r="J221" s="137">
        <f t="shared" si="0"/>
        <v>0</v>
      </c>
      <c r="K221" s="133" t="s">
        <v>192</v>
      </c>
      <c r="L221" s="32"/>
      <c r="M221" s="138" t="s">
        <v>19</v>
      </c>
      <c r="N221" s="139" t="s">
        <v>43</v>
      </c>
      <c r="P221" s="140">
        <f t="shared" si="1"/>
        <v>0</v>
      </c>
      <c r="Q221" s="140">
        <v>0</v>
      </c>
      <c r="R221" s="140">
        <f t="shared" si="2"/>
        <v>0</v>
      </c>
      <c r="S221" s="140">
        <v>0</v>
      </c>
      <c r="T221" s="141">
        <f t="shared" si="3"/>
        <v>0</v>
      </c>
      <c r="AR221" s="142" t="s">
        <v>170</v>
      </c>
      <c r="AT221" s="142" t="s">
        <v>165</v>
      </c>
      <c r="AU221" s="142" t="s">
        <v>79</v>
      </c>
      <c r="AY221" s="17" t="s">
        <v>163</v>
      </c>
      <c r="BE221" s="143">
        <f t="shared" si="4"/>
        <v>0</v>
      </c>
      <c r="BF221" s="143">
        <f t="shared" si="5"/>
        <v>0</v>
      </c>
      <c r="BG221" s="143">
        <f t="shared" si="6"/>
        <v>0</v>
      </c>
      <c r="BH221" s="143">
        <f t="shared" si="7"/>
        <v>0</v>
      </c>
      <c r="BI221" s="143">
        <f t="shared" si="8"/>
        <v>0</v>
      </c>
      <c r="BJ221" s="17" t="s">
        <v>79</v>
      </c>
      <c r="BK221" s="143">
        <f t="shared" si="9"/>
        <v>0</v>
      </c>
      <c r="BL221" s="17" t="s">
        <v>170</v>
      </c>
      <c r="BM221" s="142" t="s">
        <v>1190</v>
      </c>
    </row>
    <row r="222" spans="2:65" s="1" customFormat="1" ht="16.5" customHeight="1">
      <c r="B222" s="32"/>
      <c r="C222" s="131" t="s">
        <v>671</v>
      </c>
      <c r="D222" s="131" t="s">
        <v>165</v>
      </c>
      <c r="E222" s="132" t="s">
        <v>3488</v>
      </c>
      <c r="F222" s="133" t="s">
        <v>3489</v>
      </c>
      <c r="G222" s="134" t="s">
        <v>2382</v>
      </c>
      <c r="H222" s="135">
        <v>3</v>
      </c>
      <c r="I222" s="136"/>
      <c r="J222" s="137">
        <f t="shared" si="0"/>
        <v>0</v>
      </c>
      <c r="K222" s="133" t="s">
        <v>192</v>
      </c>
      <c r="L222" s="32"/>
      <c r="M222" s="138" t="s">
        <v>19</v>
      </c>
      <c r="N222" s="139" t="s">
        <v>43</v>
      </c>
      <c r="P222" s="140">
        <f t="shared" si="1"/>
        <v>0</v>
      </c>
      <c r="Q222" s="140">
        <v>0</v>
      </c>
      <c r="R222" s="140">
        <f t="shared" si="2"/>
        <v>0</v>
      </c>
      <c r="S222" s="140">
        <v>0</v>
      </c>
      <c r="T222" s="141">
        <f t="shared" si="3"/>
        <v>0</v>
      </c>
      <c r="AR222" s="142" t="s">
        <v>170</v>
      </c>
      <c r="AT222" s="142" t="s">
        <v>165</v>
      </c>
      <c r="AU222" s="142" t="s">
        <v>79</v>
      </c>
      <c r="AY222" s="17" t="s">
        <v>163</v>
      </c>
      <c r="BE222" s="143">
        <f t="shared" si="4"/>
        <v>0</v>
      </c>
      <c r="BF222" s="143">
        <f t="shared" si="5"/>
        <v>0</v>
      </c>
      <c r="BG222" s="143">
        <f t="shared" si="6"/>
        <v>0</v>
      </c>
      <c r="BH222" s="143">
        <f t="shared" si="7"/>
        <v>0</v>
      </c>
      <c r="BI222" s="143">
        <f t="shared" si="8"/>
        <v>0</v>
      </c>
      <c r="BJ222" s="17" t="s">
        <v>79</v>
      </c>
      <c r="BK222" s="143">
        <f t="shared" si="9"/>
        <v>0</v>
      </c>
      <c r="BL222" s="17" t="s">
        <v>170</v>
      </c>
      <c r="BM222" s="142" t="s">
        <v>1210</v>
      </c>
    </row>
    <row r="223" spans="2:65" s="1" customFormat="1" ht="16.5" customHeight="1">
      <c r="B223" s="32"/>
      <c r="C223" s="131" t="s">
        <v>676</v>
      </c>
      <c r="D223" s="131" t="s">
        <v>165</v>
      </c>
      <c r="E223" s="132" t="s">
        <v>3490</v>
      </c>
      <c r="F223" s="133" t="s">
        <v>3491</v>
      </c>
      <c r="G223" s="134" t="s">
        <v>254</v>
      </c>
      <c r="H223" s="135">
        <v>10</v>
      </c>
      <c r="I223" s="136"/>
      <c r="J223" s="137">
        <f t="shared" si="0"/>
        <v>0</v>
      </c>
      <c r="K223" s="133" t="s">
        <v>192</v>
      </c>
      <c r="L223" s="32"/>
      <c r="M223" s="138" t="s">
        <v>19</v>
      </c>
      <c r="N223" s="139" t="s">
        <v>43</v>
      </c>
      <c r="P223" s="140">
        <f t="shared" si="1"/>
        <v>0</v>
      </c>
      <c r="Q223" s="140">
        <v>0</v>
      </c>
      <c r="R223" s="140">
        <f t="shared" si="2"/>
        <v>0</v>
      </c>
      <c r="S223" s="140">
        <v>0</v>
      </c>
      <c r="T223" s="141">
        <f t="shared" si="3"/>
        <v>0</v>
      </c>
      <c r="AR223" s="142" t="s">
        <v>170</v>
      </c>
      <c r="AT223" s="142" t="s">
        <v>165</v>
      </c>
      <c r="AU223" s="142" t="s">
        <v>79</v>
      </c>
      <c r="AY223" s="17" t="s">
        <v>163</v>
      </c>
      <c r="BE223" s="143">
        <f t="shared" si="4"/>
        <v>0</v>
      </c>
      <c r="BF223" s="143">
        <f t="shared" si="5"/>
        <v>0</v>
      </c>
      <c r="BG223" s="143">
        <f t="shared" si="6"/>
        <v>0</v>
      </c>
      <c r="BH223" s="143">
        <f t="shared" si="7"/>
        <v>0</v>
      </c>
      <c r="BI223" s="143">
        <f t="shared" si="8"/>
        <v>0</v>
      </c>
      <c r="BJ223" s="17" t="s">
        <v>79</v>
      </c>
      <c r="BK223" s="143">
        <f t="shared" si="9"/>
        <v>0</v>
      </c>
      <c r="BL223" s="17" t="s">
        <v>170</v>
      </c>
      <c r="BM223" s="142" t="s">
        <v>1223</v>
      </c>
    </row>
    <row r="224" spans="2:65" s="1" customFormat="1" ht="16.5" customHeight="1">
      <c r="B224" s="32"/>
      <c r="C224" s="131" t="s">
        <v>681</v>
      </c>
      <c r="D224" s="131" t="s">
        <v>165</v>
      </c>
      <c r="E224" s="132" t="s">
        <v>3492</v>
      </c>
      <c r="F224" s="133" t="s">
        <v>3493</v>
      </c>
      <c r="G224" s="134" t="s">
        <v>254</v>
      </c>
      <c r="H224" s="135">
        <v>22</v>
      </c>
      <c r="I224" s="136"/>
      <c r="J224" s="137">
        <f t="shared" si="0"/>
        <v>0</v>
      </c>
      <c r="K224" s="133" t="s">
        <v>192</v>
      </c>
      <c r="L224" s="32"/>
      <c r="M224" s="138" t="s">
        <v>19</v>
      </c>
      <c r="N224" s="139" t="s">
        <v>43</v>
      </c>
      <c r="P224" s="140">
        <f t="shared" si="1"/>
        <v>0</v>
      </c>
      <c r="Q224" s="140">
        <v>0</v>
      </c>
      <c r="R224" s="140">
        <f t="shared" si="2"/>
        <v>0</v>
      </c>
      <c r="S224" s="140">
        <v>0</v>
      </c>
      <c r="T224" s="141">
        <f t="shared" si="3"/>
        <v>0</v>
      </c>
      <c r="AR224" s="142" t="s">
        <v>170</v>
      </c>
      <c r="AT224" s="142" t="s">
        <v>165</v>
      </c>
      <c r="AU224" s="142" t="s">
        <v>79</v>
      </c>
      <c r="AY224" s="17" t="s">
        <v>163</v>
      </c>
      <c r="BE224" s="143">
        <f t="shared" si="4"/>
        <v>0</v>
      </c>
      <c r="BF224" s="143">
        <f t="shared" si="5"/>
        <v>0</v>
      </c>
      <c r="BG224" s="143">
        <f t="shared" si="6"/>
        <v>0</v>
      </c>
      <c r="BH224" s="143">
        <f t="shared" si="7"/>
        <v>0</v>
      </c>
      <c r="BI224" s="143">
        <f t="shared" si="8"/>
        <v>0</v>
      </c>
      <c r="BJ224" s="17" t="s">
        <v>79</v>
      </c>
      <c r="BK224" s="143">
        <f t="shared" si="9"/>
        <v>0</v>
      </c>
      <c r="BL224" s="17" t="s">
        <v>170</v>
      </c>
      <c r="BM224" s="142" t="s">
        <v>1235</v>
      </c>
    </row>
    <row r="225" spans="2:65" s="1" customFormat="1" ht="16.5" customHeight="1">
      <c r="B225" s="32"/>
      <c r="C225" s="131" t="s">
        <v>691</v>
      </c>
      <c r="D225" s="131" t="s">
        <v>165</v>
      </c>
      <c r="E225" s="132" t="s">
        <v>3494</v>
      </c>
      <c r="F225" s="133" t="s">
        <v>3495</v>
      </c>
      <c r="G225" s="134" t="s">
        <v>254</v>
      </c>
      <c r="H225" s="135">
        <v>130</v>
      </c>
      <c r="I225" s="136"/>
      <c r="J225" s="137">
        <f t="shared" ref="J225:J256" si="10">ROUND(I225*H225,2)</f>
        <v>0</v>
      </c>
      <c r="K225" s="133" t="s">
        <v>192</v>
      </c>
      <c r="L225" s="32"/>
      <c r="M225" s="138" t="s">
        <v>19</v>
      </c>
      <c r="N225" s="139" t="s">
        <v>43</v>
      </c>
      <c r="P225" s="140">
        <f t="shared" ref="P225:P256" si="11">O225*H225</f>
        <v>0</v>
      </c>
      <c r="Q225" s="140">
        <v>0</v>
      </c>
      <c r="R225" s="140">
        <f t="shared" ref="R225:R256" si="12">Q225*H225</f>
        <v>0</v>
      </c>
      <c r="S225" s="140">
        <v>0</v>
      </c>
      <c r="T225" s="141">
        <f t="shared" ref="T225:T256" si="13">S225*H225</f>
        <v>0</v>
      </c>
      <c r="AR225" s="142" t="s">
        <v>170</v>
      </c>
      <c r="AT225" s="142" t="s">
        <v>165</v>
      </c>
      <c r="AU225" s="142" t="s">
        <v>79</v>
      </c>
      <c r="AY225" s="17" t="s">
        <v>163</v>
      </c>
      <c r="BE225" s="143">
        <f t="shared" ref="BE225:BE241" si="14">IF(N225="základní",J225,0)</f>
        <v>0</v>
      </c>
      <c r="BF225" s="143">
        <f t="shared" ref="BF225:BF241" si="15">IF(N225="snížená",J225,0)</f>
        <v>0</v>
      </c>
      <c r="BG225" s="143">
        <f t="shared" ref="BG225:BG241" si="16">IF(N225="zákl. přenesená",J225,0)</f>
        <v>0</v>
      </c>
      <c r="BH225" s="143">
        <f t="shared" ref="BH225:BH241" si="17">IF(N225="sníž. přenesená",J225,0)</f>
        <v>0</v>
      </c>
      <c r="BI225" s="143">
        <f t="shared" ref="BI225:BI241" si="18">IF(N225="nulová",J225,0)</f>
        <v>0</v>
      </c>
      <c r="BJ225" s="17" t="s">
        <v>79</v>
      </c>
      <c r="BK225" s="143">
        <f t="shared" ref="BK225:BK241" si="19">ROUND(I225*H225,2)</f>
        <v>0</v>
      </c>
      <c r="BL225" s="17" t="s">
        <v>170</v>
      </c>
      <c r="BM225" s="142" t="s">
        <v>1248</v>
      </c>
    </row>
    <row r="226" spans="2:65" s="1" customFormat="1" ht="16.5" customHeight="1">
      <c r="B226" s="32"/>
      <c r="C226" s="131" t="s">
        <v>697</v>
      </c>
      <c r="D226" s="131" t="s">
        <v>165</v>
      </c>
      <c r="E226" s="132" t="s">
        <v>3496</v>
      </c>
      <c r="F226" s="133" t="s">
        <v>3497</v>
      </c>
      <c r="G226" s="134" t="s">
        <v>254</v>
      </c>
      <c r="H226" s="135">
        <v>1080</v>
      </c>
      <c r="I226" s="136"/>
      <c r="J226" s="137">
        <f t="shared" si="10"/>
        <v>0</v>
      </c>
      <c r="K226" s="133" t="s">
        <v>192</v>
      </c>
      <c r="L226" s="32"/>
      <c r="M226" s="138" t="s">
        <v>19</v>
      </c>
      <c r="N226" s="139" t="s">
        <v>43</v>
      </c>
      <c r="P226" s="140">
        <f t="shared" si="11"/>
        <v>0</v>
      </c>
      <c r="Q226" s="140">
        <v>0</v>
      </c>
      <c r="R226" s="140">
        <f t="shared" si="12"/>
        <v>0</v>
      </c>
      <c r="S226" s="140">
        <v>0</v>
      </c>
      <c r="T226" s="141">
        <f t="shared" si="13"/>
        <v>0</v>
      </c>
      <c r="AR226" s="142" t="s">
        <v>170</v>
      </c>
      <c r="AT226" s="142" t="s">
        <v>165</v>
      </c>
      <c r="AU226" s="142" t="s">
        <v>79</v>
      </c>
      <c r="AY226" s="17" t="s">
        <v>163</v>
      </c>
      <c r="BE226" s="143">
        <f t="shared" si="14"/>
        <v>0</v>
      </c>
      <c r="BF226" s="143">
        <f t="shared" si="15"/>
        <v>0</v>
      </c>
      <c r="BG226" s="143">
        <f t="shared" si="16"/>
        <v>0</v>
      </c>
      <c r="BH226" s="143">
        <f t="shared" si="17"/>
        <v>0</v>
      </c>
      <c r="BI226" s="143">
        <f t="shared" si="18"/>
        <v>0</v>
      </c>
      <c r="BJ226" s="17" t="s">
        <v>79</v>
      </c>
      <c r="BK226" s="143">
        <f t="shared" si="19"/>
        <v>0</v>
      </c>
      <c r="BL226" s="17" t="s">
        <v>170</v>
      </c>
      <c r="BM226" s="142" t="s">
        <v>1255</v>
      </c>
    </row>
    <row r="227" spans="2:65" s="1" customFormat="1" ht="16.5" customHeight="1">
      <c r="B227" s="32"/>
      <c r="C227" s="131" t="s">
        <v>705</v>
      </c>
      <c r="D227" s="131" t="s">
        <v>165</v>
      </c>
      <c r="E227" s="132" t="s">
        <v>3498</v>
      </c>
      <c r="F227" s="133" t="s">
        <v>3499</v>
      </c>
      <c r="G227" s="134" t="s">
        <v>254</v>
      </c>
      <c r="H227" s="135">
        <v>380</v>
      </c>
      <c r="I227" s="136"/>
      <c r="J227" s="137">
        <f t="shared" si="10"/>
        <v>0</v>
      </c>
      <c r="K227" s="133" t="s">
        <v>192</v>
      </c>
      <c r="L227" s="32"/>
      <c r="M227" s="138" t="s">
        <v>19</v>
      </c>
      <c r="N227" s="139" t="s">
        <v>43</v>
      </c>
      <c r="P227" s="140">
        <f t="shared" si="11"/>
        <v>0</v>
      </c>
      <c r="Q227" s="140">
        <v>0</v>
      </c>
      <c r="R227" s="140">
        <f t="shared" si="12"/>
        <v>0</v>
      </c>
      <c r="S227" s="140">
        <v>0</v>
      </c>
      <c r="T227" s="141">
        <f t="shared" si="13"/>
        <v>0</v>
      </c>
      <c r="AR227" s="142" t="s">
        <v>170</v>
      </c>
      <c r="AT227" s="142" t="s">
        <v>165</v>
      </c>
      <c r="AU227" s="142" t="s">
        <v>79</v>
      </c>
      <c r="AY227" s="17" t="s">
        <v>163</v>
      </c>
      <c r="BE227" s="143">
        <f t="shared" si="14"/>
        <v>0</v>
      </c>
      <c r="BF227" s="143">
        <f t="shared" si="15"/>
        <v>0</v>
      </c>
      <c r="BG227" s="143">
        <f t="shared" si="16"/>
        <v>0</v>
      </c>
      <c r="BH227" s="143">
        <f t="shared" si="17"/>
        <v>0</v>
      </c>
      <c r="BI227" s="143">
        <f t="shared" si="18"/>
        <v>0</v>
      </c>
      <c r="BJ227" s="17" t="s">
        <v>79</v>
      </c>
      <c r="BK227" s="143">
        <f t="shared" si="19"/>
        <v>0</v>
      </c>
      <c r="BL227" s="17" t="s">
        <v>170</v>
      </c>
      <c r="BM227" s="142" t="s">
        <v>1269</v>
      </c>
    </row>
    <row r="228" spans="2:65" s="1" customFormat="1" ht="16.5" customHeight="1">
      <c r="B228" s="32"/>
      <c r="C228" s="131" t="s">
        <v>721</v>
      </c>
      <c r="D228" s="131" t="s">
        <v>165</v>
      </c>
      <c r="E228" s="132" t="s">
        <v>3500</v>
      </c>
      <c r="F228" s="133" t="s">
        <v>3501</v>
      </c>
      <c r="G228" s="134" t="s">
        <v>254</v>
      </c>
      <c r="H228" s="135">
        <v>2490</v>
      </c>
      <c r="I228" s="136"/>
      <c r="J228" s="137">
        <f t="shared" si="10"/>
        <v>0</v>
      </c>
      <c r="K228" s="133" t="s">
        <v>192</v>
      </c>
      <c r="L228" s="32"/>
      <c r="M228" s="138" t="s">
        <v>19</v>
      </c>
      <c r="N228" s="139" t="s">
        <v>43</v>
      </c>
      <c r="P228" s="140">
        <f t="shared" si="11"/>
        <v>0</v>
      </c>
      <c r="Q228" s="140">
        <v>0</v>
      </c>
      <c r="R228" s="140">
        <f t="shared" si="12"/>
        <v>0</v>
      </c>
      <c r="S228" s="140">
        <v>0</v>
      </c>
      <c r="T228" s="141">
        <f t="shared" si="13"/>
        <v>0</v>
      </c>
      <c r="AR228" s="142" t="s">
        <v>170</v>
      </c>
      <c r="AT228" s="142" t="s">
        <v>165</v>
      </c>
      <c r="AU228" s="142" t="s">
        <v>79</v>
      </c>
      <c r="AY228" s="17" t="s">
        <v>163</v>
      </c>
      <c r="BE228" s="143">
        <f t="shared" si="14"/>
        <v>0</v>
      </c>
      <c r="BF228" s="143">
        <f t="shared" si="15"/>
        <v>0</v>
      </c>
      <c r="BG228" s="143">
        <f t="shared" si="16"/>
        <v>0</v>
      </c>
      <c r="BH228" s="143">
        <f t="shared" si="17"/>
        <v>0</v>
      </c>
      <c r="BI228" s="143">
        <f t="shared" si="18"/>
        <v>0</v>
      </c>
      <c r="BJ228" s="17" t="s">
        <v>79</v>
      </c>
      <c r="BK228" s="143">
        <f t="shared" si="19"/>
        <v>0</v>
      </c>
      <c r="BL228" s="17" t="s">
        <v>170</v>
      </c>
      <c r="BM228" s="142" t="s">
        <v>1280</v>
      </c>
    </row>
    <row r="229" spans="2:65" s="1" customFormat="1" ht="16.5" customHeight="1">
      <c r="B229" s="32"/>
      <c r="C229" s="131" t="s">
        <v>738</v>
      </c>
      <c r="D229" s="131" t="s">
        <v>165</v>
      </c>
      <c r="E229" s="132" t="s">
        <v>3502</v>
      </c>
      <c r="F229" s="133" t="s">
        <v>3503</v>
      </c>
      <c r="G229" s="134" t="s">
        <v>254</v>
      </c>
      <c r="H229" s="135">
        <v>3320</v>
      </c>
      <c r="I229" s="136"/>
      <c r="J229" s="137">
        <f t="shared" si="10"/>
        <v>0</v>
      </c>
      <c r="K229" s="133" t="s">
        <v>192</v>
      </c>
      <c r="L229" s="32"/>
      <c r="M229" s="138" t="s">
        <v>19</v>
      </c>
      <c r="N229" s="139" t="s">
        <v>43</v>
      </c>
      <c r="P229" s="140">
        <f t="shared" si="11"/>
        <v>0</v>
      </c>
      <c r="Q229" s="140">
        <v>0</v>
      </c>
      <c r="R229" s="140">
        <f t="shared" si="12"/>
        <v>0</v>
      </c>
      <c r="S229" s="140">
        <v>0</v>
      </c>
      <c r="T229" s="141">
        <f t="shared" si="13"/>
        <v>0</v>
      </c>
      <c r="AR229" s="142" t="s">
        <v>170</v>
      </c>
      <c r="AT229" s="142" t="s">
        <v>165</v>
      </c>
      <c r="AU229" s="142" t="s">
        <v>79</v>
      </c>
      <c r="AY229" s="17" t="s">
        <v>163</v>
      </c>
      <c r="BE229" s="143">
        <f t="shared" si="14"/>
        <v>0</v>
      </c>
      <c r="BF229" s="143">
        <f t="shared" si="15"/>
        <v>0</v>
      </c>
      <c r="BG229" s="143">
        <f t="shared" si="16"/>
        <v>0</v>
      </c>
      <c r="BH229" s="143">
        <f t="shared" si="17"/>
        <v>0</v>
      </c>
      <c r="BI229" s="143">
        <f t="shared" si="18"/>
        <v>0</v>
      </c>
      <c r="BJ229" s="17" t="s">
        <v>79</v>
      </c>
      <c r="BK229" s="143">
        <f t="shared" si="19"/>
        <v>0</v>
      </c>
      <c r="BL229" s="17" t="s">
        <v>170</v>
      </c>
      <c r="BM229" s="142" t="s">
        <v>1293</v>
      </c>
    </row>
    <row r="230" spans="2:65" s="1" customFormat="1" ht="16.5" customHeight="1">
      <c r="B230" s="32"/>
      <c r="C230" s="131" t="s">
        <v>743</v>
      </c>
      <c r="D230" s="131" t="s">
        <v>165</v>
      </c>
      <c r="E230" s="132" t="s">
        <v>3504</v>
      </c>
      <c r="F230" s="133" t="s">
        <v>3505</v>
      </c>
      <c r="G230" s="134" t="s">
        <v>254</v>
      </c>
      <c r="H230" s="135">
        <v>2880</v>
      </c>
      <c r="I230" s="136"/>
      <c r="J230" s="137">
        <f t="shared" si="10"/>
        <v>0</v>
      </c>
      <c r="K230" s="133" t="s">
        <v>192</v>
      </c>
      <c r="L230" s="32"/>
      <c r="M230" s="138" t="s">
        <v>19</v>
      </c>
      <c r="N230" s="139" t="s">
        <v>43</v>
      </c>
      <c r="P230" s="140">
        <f t="shared" si="11"/>
        <v>0</v>
      </c>
      <c r="Q230" s="140">
        <v>0</v>
      </c>
      <c r="R230" s="140">
        <f t="shared" si="12"/>
        <v>0</v>
      </c>
      <c r="S230" s="140">
        <v>0</v>
      </c>
      <c r="T230" s="141">
        <f t="shared" si="13"/>
        <v>0</v>
      </c>
      <c r="AR230" s="142" t="s">
        <v>170</v>
      </c>
      <c r="AT230" s="142" t="s">
        <v>165</v>
      </c>
      <c r="AU230" s="142" t="s">
        <v>79</v>
      </c>
      <c r="AY230" s="17" t="s">
        <v>163</v>
      </c>
      <c r="BE230" s="143">
        <f t="shared" si="14"/>
        <v>0</v>
      </c>
      <c r="BF230" s="143">
        <f t="shared" si="15"/>
        <v>0</v>
      </c>
      <c r="BG230" s="143">
        <f t="shared" si="16"/>
        <v>0</v>
      </c>
      <c r="BH230" s="143">
        <f t="shared" si="17"/>
        <v>0</v>
      </c>
      <c r="BI230" s="143">
        <f t="shared" si="18"/>
        <v>0</v>
      </c>
      <c r="BJ230" s="17" t="s">
        <v>79</v>
      </c>
      <c r="BK230" s="143">
        <f t="shared" si="19"/>
        <v>0</v>
      </c>
      <c r="BL230" s="17" t="s">
        <v>170</v>
      </c>
      <c r="BM230" s="142" t="s">
        <v>1303</v>
      </c>
    </row>
    <row r="231" spans="2:65" s="1" customFormat="1" ht="16.5" customHeight="1">
      <c r="B231" s="32"/>
      <c r="C231" s="131" t="s">
        <v>749</v>
      </c>
      <c r="D231" s="131" t="s">
        <v>165</v>
      </c>
      <c r="E231" s="132" t="s">
        <v>3506</v>
      </c>
      <c r="F231" s="133" t="s">
        <v>3507</v>
      </c>
      <c r="G231" s="134" t="s">
        <v>254</v>
      </c>
      <c r="H231" s="135">
        <v>150</v>
      </c>
      <c r="I231" s="136"/>
      <c r="J231" s="137">
        <f t="shared" si="10"/>
        <v>0</v>
      </c>
      <c r="K231" s="133" t="s">
        <v>192</v>
      </c>
      <c r="L231" s="32"/>
      <c r="M231" s="138" t="s">
        <v>19</v>
      </c>
      <c r="N231" s="139" t="s">
        <v>43</v>
      </c>
      <c r="P231" s="140">
        <f t="shared" si="11"/>
        <v>0</v>
      </c>
      <c r="Q231" s="140">
        <v>0</v>
      </c>
      <c r="R231" s="140">
        <f t="shared" si="12"/>
        <v>0</v>
      </c>
      <c r="S231" s="140">
        <v>0</v>
      </c>
      <c r="T231" s="141">
        <f t="shared" si="13"/>
        <v>0</v>
      </c>
      <c r="AR231" s="142" t="s">
        <v>170</v>
      </c>
      <c r="AT231" s="142" t="s">
        <v>165</v>
      </c>
      <c r="AU231" s="142" t="s">
        <v>79</v>
      </c>
      <c r="AY231" s="17" t="s">
        <v>163</v>
      </c>
      <c r="BE231" s="143">
        <f t="shared" si="14"/>
        <v>0</v>
      </c>
      <c r="BF231" s="143">
        <f t="shared" si="15"/>
        <v>0</v>
      </c>
      <c r="BG231" s="143">
        <f t="shared" si="16"/>
        <v>0</v>
      </c>
      <c r="BH231" s="143">
        <f t="shared" si="17"/>
        <v>0</v>
      </c>
      <c r="BI231" s="143">
        <f t="shared" si="18"/>
        <v>0</v>
      </c>
      <c r="BJ231" s="17" t="s">
        <v>79</v>
      </c>
      <c r="BK231" s="143">
        <f t="shared" si="19"/>
        <v>0</v>
      </c>
      <c r="BL231" s="17" t="s">
        <v>170</v>
      </c>
      <c r="BM231" s="142" t="s">
        <v>1314</v>
      </c>
    </row>
    <row r="232" spans="2:65" s="1" customFormat="1" ht="16.5" customHeight="1">
      <c r="B232" s="32"/>
      <c r="C232" s="131" t="s">
        <v>754</v>
      </c>
      <c r="D232" s="131" t="s">
        <v>165</v>
      </c>
      <c r="E232" s="132" t="s">
        <v>3508</v>
      </c>
      <c r="F232" s="133" t="s">
        <v>3509</v>
      </c>
      <c r="G232" s="134" t="s">
        <v>254</v>
      </c>
      <c r="H232" s="135">
        <v>120</v>
      </c>
      <c r="I232" s="136"/>
      <c r="J232" s="137">
        <f t="shared" si="10"/>
        <v>0</v>
      </c>
      <c r="K232" s="133" t="s">
        <v>192</v>
      </c>
      <c r="L232" s="32"/>
      <c r="M232" s="138" t="s">
        <v>19</v>
      </c>
      <c r="N232" s="139" t="s">
        <v>43</v>
      </c>
      <c r="P232" s="140">
        <f t="shared" si="11"/>
        <v>0</v>
      </c>
      <c r="Q232" s="140">
        <v>0</v>
      </c>
      <c r="R232" s="140">
        <f t="shared" si="12"/>
        <v>0</v>
      </c>
      <c r="S232" s="140">
        <v>0</v>
      </c>
      <c r="T232" s="141">
        <f t="shared" si="13"/>
        <v>0</v>
      </c>
      <c r="AR232" s="142" t="s">
        <v>170</v>
      </c>
      <c r="AT232" s="142" t="s">
        <v>165</v>
      </c>
      <c r="AU232" s="142" t="s">
        <v>79</v>
      </c>
      <c r="AY232" s="17" t="s">
        <v>163</v>
      </c>
      <c r="BE232" s="143">
        <f t="shared" si="14"/>
        <v>0</v>
      </c>
      <c r="BF232" s="143">
        <f t="shared" si="15"/>
        <v>0</v>
      </c>
      <c r="BG232" s="143">
        <f t="shared" si="16"/>
        <v>0</v>
      </c>
      <c r="BH232" s="143">
        <f t="shared" si="17"/>
        <v>0</v>
      </c>
      <c r="BI232" s="143">
        <f t="shared" si="18"/>
        <v>0</v>
      </c>
      <c r="BJ232" s="17" t="s">
        <v>79</v>
      </c>
      <c r="BK232" s="143">
        <f t="shared" si="19"/>
        <v>0</v>
      </c>
      <c r="BL232" s="17" t="s">
        <v>170</v>
      </c>
      <c r="BM232" s="142" t="s">
        <v>1329</v>
      </c>
    </row>
    <row r="233" spans="2:65" s="1" customFormat="1" ht="16.5" customHeight="1">
      <c r="B233" s="32"/>
      <c r="C233" s="131" t="s">
        <v>759</v>
      </c>
      <c r="D233" s="131" t="s">
        <v>165</v>
      </c>
      <c r="E233" s="132" t="s">
        <v>3510</v>
      </c>
      <c r="F233" s="133" t="s">
        <v>3511</v>
      </c>
      <c r="G233" s="134" t="s">
        <v>254</v>
      </c>
      <c r="H233" s="135">
        <v>200</v>
      </c>
      <c r="I233" s="136"/>
      <c r="J233" s="137">
        <f t="shared" si="10"/>
        <v>0</v>
      </c>
      <c r="K233" s="133" t="s">
        <v>192</v>
      </c>
      <c r="L233" s="32"/>
      <c r="M233" s="138" t="s">
        <v>19</v>
      </c>
      <c r="N233" s="139" t="s">
        <v>43</v>
      </c>
      <c r="P233" s="140">
        <f t="shared" si="11"/>
        <v>0</v>
      </c>
      <c r="Q233" s="140">
        <v>0</v>
      </c>
      <c r="R233" s="140">
        <f t="shared" si="12"/>
        <v>0</v>
      </c>
      <c r="S233" s="140">
        <v>0</v>
      </c>
      <c r="T233" s="141">
        <f t="shared" si="13"/>
        <v>0</v>
      </c>
      <c r="AR233" s="142" t="s">
        <v>170</v>
      </c>
      <c r="AT233" s="142" t="s">
        <v>165</v>
      </c>
      <c r="AU233" s="142" t="s">
        <v>79</v>
      </c>
      <c r="AY233" s="17" t="s">
        <v>163</v>
      </c>
      <c r="BE233" s="143">
        <f t="shared" si="14"/>
        <v>0</v>
      </c>
      <c r="BF233" s="143">
        <f t="shared" si="15"/>
        <v>0</v>
      </c>
      <c r="BG233" s="143">
        <f t="shared" si="16"/>
        <v>0</v>
      </c>
      <c r="BH233" s="143">
        <f t="shared" si="17"/>
        <v>0</v>
      </c>
      <c r="BI233" s="143">
        <f t="shared" si="18"/>
        <v>0</v>
      </c>
      <c r="BJ233" s="17" t="s">
        <v>79</v>
      </c>
      <c r="BK233" s="143">
        <f t="shared" si="19"/>
        <v>0</v>
      </c>
      <c r="BL233" s="17" t="s">
        <v>170</v>
      </c>
      <c r="BM233" s="142" t="s">
        <v>1339</v>
      </c>
    </row>
    <row r="234" spans="2:65" s="1" customFormat="1" ht="16.5" customHeight="1">
      <c r="B234" s="32"/>
      <c r="C234" s="131" t="s">
        <v>767</v>
      </c>
      <c r="D234" s="131" t="s">
        <v>165</v>
      </c>
      <c r="E234" s="132" t="s">
        <v>3512</v>
      </c>
      <c r="F234" s="133" t="s">
        <v>3513</v>
      </c>
      <c r="G234" s="134" t="s">
        <v>254</v>
      </c>
      <c r="H234" s="135">
        <v>600</v>
      </c>
      <c r="I234" s="136"/>
      <c r="J234" s="137">
        <f t="shared" si="10"/>
        <v>0</v>
      </c>
      <c r="K234" s="133" t="s">
        <v>192</v>
      </c>
      <c r="L234" s="32"/>
      <c r="M234" s="138" t="s">
        <v>19</v>
      </c>
      <c r="N234" s="139" t="s">
        <v>43</v>
      </c>
      <c r="P234" s="140">
        <f t="shared" si="11"/>
        <v>0</v>
      </c>
      <c r="Q234" s="140">
        <v>0</v>
      </c>
      <c r="R234" s="140">
        <f t="shared" si="12"/>
        <v>0</v>
      </c>
      <c r="S234" s="140">
        <v>0</v>
      </c>
      <c r="T234" s="141">
        <f t="shared" si="13"/>
        <v>0</v>
      </c>
      <c r="AR234" s="142" t="s">
        <v>170</v>
      </c>
      <c r="AT234" s="142" t="s">
        <v>165</v>
      </c>
      <c r="AU234" s="142" t="s">
        <v>79</v>
      </c>
      <c r="AY234" s="17" t="s">
        <v>163</v>
      </c>
      <c r="BE234" s="143">
        <f t="shared" si="14"/>
        <v>0</v>
      </c>
      <c r="BF234" s="143">
        <f t="shared" si="15"/>
        <v>0</v>
      </c>
      <c r="BG234" s="143">
        <f t="shared" si="16"/>
        <v>0</v>
      </c>
      <c r="BH234" s="143">
        <f t="shared" si="17"/>
        <v>0</v>
      </c>
      <c r="BI234" s="143">
        <f t="shared" si="18"/>
        <v>0</v>
      </c>
      <c r="BJ234" s="17" t="s">
        <v>79</v>
      </c>
      <c r="BK234" s="143">
        <f t="shared" si="19"/>
        <v>0</v>
      </c>
      <c r="BL234" s="17" t="s">
        <v>170</v>
      </c>
      <c r="BM234" s="142" t="s">
        <v>1349</v>
      </c>
    </row>
    <row r="235" spans="2:65" s="1" customFormat="1" ht="16.5" customHeight="1">
      <c r="B235" s="32"/>
      <c r="C235" s="131" t="s">
        <v>775</v>
      </c>
      <c r="D235" s="131" t="s">
        <v>165</v>
      </c>
      <c r="E235" s="132" t="s">
        <v>3514</v>
      </c>
      <c r="F235" s="133" t="s">
        <v>3515</v>
      </c>
      <c r="G235" s="134" t="s">
        <v>254</v>
      </c>
      <c r="H235" s="135">
        <v>1120</v>
      </c>
      <c r="I235" s="136"/>
      <c r="J235" s="137">
        <f t="shared" si="10"/>
        <v>0</v>
      </c>
      <c r="K235" s="133" t="s">
        <v>192</v>
      </c>
      <c r="L235" s="32"/>
      <c r="M235" s="138" t="s">
        <v>19</v>
      </c>
      <c r="N235" s="139" t="s">
        <v>43</v>
      </c>
      <c r="P235" s="140">
        <f t="shared" si="11"/>
        <v>0</v>
      </c>
      <c r="Q235" s="140">
        <v>0</v>
      </c>
      <c r="R235" s="140">
        <f t="shared" si="12"/>
        <v>0</v>
      </c>
      <c r="S235" s="140">
        <v>0</v>
      </c>
      <c r="T235" s="141">
        <f t="shared" si="13"/>
        <v>0</v>
      </c>
      <c r="AR235" s="142" t="s">
        <v>170</v>
      </c>
      <c r="AT235" s="142" t="s">
        <v>165</v>
      </c>
      <c r="AU235" s="142" t="s">
        <v>79</v>
      </c>
      <c r="AY235" s="17" t="s">
        <v>163</v>
      </c>
      <c r="BE235" s="143">
        <f t="shared" si="14"/>
        <v>0</v>
      </c>
      <c r="BF235" s="143">
        <f t="shared" si="15"/>
        <v>0</v>
      </c>
      <c r="BG235" s="143">
        <f t="shared" si="16"/>
        <v>0</v>
      </c>
      <c r="BH235" s="143">
        <f t="shared" si="17"/>
        <v>0</v>
      </c>
      <c r="BI235" s="143">
        <f t="shared" si="18"/>
        <v>0</v>
      </c>
      <c r="BJ235" s="17" t="s">
        <v>79</v>
      </c>
      <c r="BK235" s="143">
        <f t="shared" si="19"/>
        <v>0</v>
      </c>
      <c r="BL235" s="17" t="s">
        <v>170</v>
      </c>
      <c r="BM235" s="142" t="s">
        <v>1357</v>
      </c>
    </row>
    <row r="236" spans="2:65" s="1" customFormat="1" ht="24.2" customHeight="1">
      <c r="B236" s="32"/>
      <c r="C236" s="131" t="s">
        <v>780</v>
      </c>
      <c r="D236" s="131" t="s">
        <v>165</v>
      </c>
      <c r="E236" s="132" t="s">
        <v>3516</v>
      </c>
      <c r="F236" s="133" t="s">
        <v>3449</v>
      </c>
      <c r="G236" s="134" t="s">
        <v>254</v>
      </c>
      <c r="H236" s="135">
        <v>800</v>
      </c>
      <c r="I236" s="136"/>
      <c r="J236" s="137">
        <f t="shared" si="10"/>
        <v>0</v>
      </c>
      <c r="K236" s="133" t="s">
        <v>192</v>
      </c>
      <c r="L236" s="32"/>
      <c r="M236" s="138" t="s">
        <v>19</v>
      </c>
      <c r="N236" s="139" t="s">
        <v>43</v>
      </c>
      <c r="P236" s="140">
        <f t="shared" si="11"/>
        <v>0</v>
      </c>
      <c r="Q236" s="140">
        <v>0</v>
      </c>
      <c r="R236" s="140">
        <f t="shared" si="12"/>
        <v>0</v>
      </c>
      <c r="S236" s="140">
        <v>0</v>
      </c>
      <c r="T236" s="141">
        <f t="shared" si="13"/>
        <v>0</v>
      </c>
      <c r="AR236" s="142" t="s">
        <v>170</v>
      </c>
      <c r="AT236" s="142" t="s">
        <v>165</v>
      </c>
      <c r="AU236" s="142" t="s">
        <v>79</v>
      </c>
      <c r="AY236" s="17" t="s">
        <v>163</v>
      </c>
      <c r="BE236" s="143">
        <f t="shared" si="14"/>
        <v>0</v>
      </c>
      <c r="BF236" s="143">
        <f t="shared" si="15"/>
        <v>0</v>
      </c>
      <c r="BG236" s="143">
        <f t="shared" si="16"/>
        <v>0</v>
      </c>
      <c r="BH236" s="143">
        <f t="shared" si="17"/>
        <v>0</v>
      </c>
      <c r="BI236" s="143">
        <f t="shared" si="18"/>
        <v>0</v>
      </c>
      <c r="BJ236" s="17" t="s">
        <v>79</v>
      </c>
      <c r="BK236" s="143">
        <f t="shared" si="19"/>
        <v>0</v>
      </c>
      <c r="BL236" s="17" t="s">
        <v>170</v>
      </c>
      <c r="BM236" s="142" t="s">
        <v>1367</v>
      </c>
    </row>
    <row r="237" spans="2:65" s="1" customFormat="1" ht="24.2" customHeight="1">
      <c r="B237" s="32"/>
      <c r="C237" s="131" t="s">
        <v>787</v>
      </c>
      <c r="D237" s="131" t="s">
        <v>165</v>
      </c>
      <c r="E237" s="132" t="s">
        <v>3517</v>
      </c>
      <c r="F237" s="133" t="s">
        <v>3518</v>
      </c>
      <c r="G237" s="134" t="s">
        <v>254</v>
      </c>
      <c r="H237" s="135">
        <v>200</v>
      </c>
      <c r="I237" s="136"/>
      <c r="J237" s="137">
        <f t="shared" si="10"/>
        <v>0</v>
      </c>
      <c r="K237" s="133" t="s">
        <v>192</v>
      </c>
      <c r="L237" s="32"/>
      <c r="M237" s="138" t="s">
        <v>19</v>
      </c>
      <c r="N237" s="139" t="s">
        <v>43</v>
      </c>
      <c r="P237" s="140">
        <f t="shared" si="11"/>
        <v>0</v>
      </c>
      <c r="Q237" s="140">
        <v>0</v>
      </c>
      <c r="R237" s="140">
        <f t="shared" si="12"/>
        <v>0</v>
      </c>
      <c r="S237" s="140">
        <v>0</v>
      </c>
      <c r="T237" s="141">
        <f t="shared" si="13"/>
        <v>0</v>
      </c>
      <c r="AR237" s="142" t="s">
        <v>170</v>
      </c>
      <c r="AT237" s="142" t="s">
        <v>165</v>
      </c>
      <c r="AU237" s="142" t="s">
        <v>79</v>
      </c>
      <c r="AY237" s="17" t="s">
        <v>163</v>
      </c>
      <c r="BE237" s="143">
        <f t="shared" si="14"/>
        <v>0</v>
      </c>
      <c r="BF237" s="143">
        <f t="shared" si="15"/>
        <v>0</v>
      </c>
      <c r="BG237" s="143">
        <f t="shared" si="16"/>
        <v>0</v>
      </c>
      <c r="BH237" s="143">
        <f t="shared" si="17"/>
        <v>0</v>
      </c>
      <c r="BI237" s="143">
        <f t="shared" si="18"/>
        <v>0</v>
      </c>
      <c r="BJ237" s="17" t="s">
        <v>79</v>
      </c>
      <c r="BK237" s="143">
        <f t="shared" si="19"/>
        <v>0</v>
      </c>
      <c r="BL237" s="17" t="s">
        <v>170</v>
      </c>
      <c r="BM237" s="142" t="s">
        <v>1377</v>
      </c>
    </row>
    <row r="238" spans="2:65" s="1" customFormat="1" ht="24.2" customHeight="1">
      <c r="B238" s="32"/>
      <c r="C238" s="131" t="s">
        <v>792</v>
      </c>
      <c r="D238" s="131" t="s">
        <v>165</v>
      </c>
      <c r="E238" s="132" t="s">
        <v>3519</v>
      </c>
      <c r="F238" s="133" t="s">
        <v>3520</v>
      </c>
      <c r="G238" s="134" t="s">
        <v>2382</v>
      </c>
      <c r="H238" s="135">
        <v>30</v>
      </c>
      <c r="I238" s="136"/>
      <c r="J238" s="137">
        <f t="shared" si="10"/>
        <v>0</v>
      </c>
      <c r="K238" s="133" t="s">
        <v>192</v>
      </c>
      <c r="L238" s="32"/>
      <c r="M238" s="138" t="s">
        <v>19</v>
      </c>
      <c r="N238" s="139" t="s">
        <v>43</v>
      </c>
      <c r="P238" s="140">
        <f t="shared" si="11"/>
        <v>0</v>
      </c>
      <c r="Q238" s="140">
        <v>0</v>
      </c>
      <c r="R238" s="140">
        <f t="shared" si="12"/>
        <v>0</v>
      </c>
      <c r="S238" s="140">
        <v>0</v>
      </c>
      <c r="T238" s="141">
        <f t="shared" si="13"/>
        <v>0</v>
      </c>
      <c r="AR238" s="142" t="s">
        <v>170</v>
      </c>
      <c r="AT238" s="142" t="s">
        <v>165</v>
      </c>
      <c r="AU238" s="142" t="s">
        <v>79</v>
      </c>
      <c r="AY238" s="17" t="s">
        <v>163</v>
      </c>
      <c r="BE238" s="143">
        <f t="shared" si="14"/>
        <v>0</v>
      </c>
      <c r="BF238" s="143">
        <f t="shared" si="15"/>
        <v>0</v>
      </c>
      <c r="BG238" s="143">
        <f t="shared" si="16"/>
        <v>0</v>
      </c>
      <c r="BH238" s="143">
        <f t="shared" si="17"/>
        <v>0</v>
      </c>
      <c r="BI238" s="143">
        <f t="shared" si="18"/>
        <v>0</v>
      </c>
      <c r="BJ238" s="17" t="s">
        <v>79</v>
      </c>
      <c r="BK238" s="143">
        <f t="shared" si="19"/>
        <v>0</v>
      </c>
      <c r="BL238" s="17" t="s">
        <v>170</v>
      </c>
      <c r="BM238" s="142" t="s">
        <v>1385</v>
      </c>
    </row>
    <row r="239" spans="2:65" s="1" customFormat="1" ht="16.5" customHeight="1">
      <c r="B239" s="32"/>
      <c r="C239" s="131" t="s">
        <v>797</v>
      </c>
      <c r="D239" s="131" t="s">
        <v>165</v>
      </c>
      <c r="E239" s="132" t="s">
        <v>3521</v>
      </c>
      <c r="F239" s="133" t="s">
        <v>3522</v>
      </c>
      <c r="G239" s="134" t="s">
        <v>3122</v>
      </c>
      <c r="H239" s="135">
        <v>1</v>
      </c>
      <c r="I239" s="136"/>
      <c r="J239" s="137">
        <f t="shared" si="10"/>
        <v>0</v>
      </c>
      <c r="K239" s="133" t="s">
        <v>192</v>
      </c>
      <c r="L239" s="32"/>
      <c r="M239" s="138" t="s">
        <v>19</v>
      </c>
      <c r="N239" s="139" t="s">
        <v>43</v>
      </c>
      <c r="P239" s="140">
        <f t="shared" si="11"/>
        <v>0</v>
      </c>
      <c r="Q239" s="140">
        <v>0</v>
      </c>
      <c r="R239" s="140">
        <f t="shared" si="12"/>
        <v>0</v>
      </c>
      <c r="S239" s="140">
        <v>0</v>
      </c>
      <c r="T239" s="141">
        <f t="shared" si="13"/>
        <v>0</v>
      </c>
      <c r="AR239" s="142" t="s">
        <v>170</v>
      </c>
      <c r="AT239" s="142" t="s">
        <v>165</v>
      </c>
      <c r="AU239" s="142" t="s">
        <v>79</v>
      </c>
      <c r="AY239" s="17" t="s">
        <v>163</v>
      </c>
      <c r="BE239" s="143">
        <f t="shared" si="14"/>
        <v>0</v>
      </c>
      <c r="BF239" s="143">
        <f t="shared" si="15"/>
        <v>0</v>
      </c>
      <c r="BG239" s="143">
        <f t="shared" si="16"/>
        <v>0</v>
      </c>
      <c r="BH239" s="143">
        <f t="shared" si="17"/>
        <v>0</v>
      </c>
      <c r="BI239" s="143">
        <f t="shared" si="18"/>
        <v>0</v>
      </c>
      <c r="BJ239" s="17" t="s">
        <v>79</v>
      </c>
      <c r="BK239" s="143">
        <f t="shared" si="19"/>
        <v>0</v>
      </c>
      <c r="BL239" s="17" t="s">
        <v>170</v>
      </c>
      <c r="BM239" s="142" t="s">
        <v>1393</v>
      </c>
    </row>
    <row r="240" spans="2:65" s="1" customFormat="1" ht="24.2" customHeight="1">
      <c r="B240" s="32"/>
      <c r="C240" s="131" t="s">
        <v>804</v>
      </c>
      <c r="D240" s="131" t="s">
        <v>165</v>
      </c>
      <c r="E240" s="132" t="s">
        <v>3523</v>
      </c>
      <c r="F240" s="133" t="s">
        <v>3524</v>
      </c>
      <c r="G240" s="134" t="s">
        <v>260</v>
      </c>
      <c r="H240" s="135">
        <v>1</v>
      </c>
      <c r="I240" s="136"/>
      <c r="J240" s="137">
        <f t="shared" si="10"/>
        <v>0</v>
      </c>
      <c r="K240" s="133" t="s">
        <v>192</v>
      </c>
      <c r="L240" s="32"/>
      <c r="M240" s="138" t="s">
        <v>19</v>
      </c>
      <c r="N240" s="139" t="s">
        <v>43</v>
      </c>
      <c r="P240" s="140">
        <f t="shared" si="11"/>
        <v>0</v>
      </c>
      <c r="Q240" s="140">
        <v>0</v>
      </c>
      <c r="R240" s="140">
        <f t="shared" si="12"/>
        <v>0</v>
      </c>
      <c r="S240" s="140">
        <v>0</v>
      </c>
      <c r="T240" s="141">
        <f t="shared" si="13"/>
        <v>0</v>
      </c>
      <c r="AR240" s="142" t="s">
        <v>170</v>
      </c>
      <c r="AT240" s="142" t="s">
        <v>165</v>
      </c>
      <c r="AU240" s="142" t="s">
        <v>79</v>
      </c>
      <c r="AY240" s="17" t="s">
        <v>163</v>
      </c>
      <c r="BE240" s="143">
        <f t="shared" si="14"/>
        <v>0</v>
      </c>
      <c r="BF240" s="143">
        <f t="shared" si="15"/>
        <v>0</v>
      </c>
      <c r="BG240" s="143">
        <f t="shared" si="16"/>
        <v>0</v>
      </c>
      <c r="BH240" s="143">
        <f t="shared" si="17"/>
        <v>0</v>
      </c>
      <c r="BI240" s="143">
        <f t="shared" si="18"/>
        <v>0</v>
      </c>
      <c r="BJ240" s="17" t="s">
        <v>79</v>
      </c>
      <c r="BK240" s="143">
        <f t="shared" si="19"/>
        <v>0</v>
      </c>
      <c r="BL240" s="17" t="s">
        <v>170</v>
      </c>
      <c r="BM240" s="142" t="s">
        <v>1401</v>
      </c>
    </row>
    <row r="241" spans="2:65" s="1" customFormat="1" ht="16.5" customHeight="1">
      <c r="B241" s="32"/>
      <c r="C241" s="131" t="s">
        <v>811</v>
      </c>
      <c r="D241" s="131" t="s">
        <v>165</v>
      </c>
      <c r="E241" s="132" t="s">
        <v>3525</v>
      </c>
      <c r="F241" s="133" t="s">
        <v>3526</v>
      </c>
      <c r="G241" s="134" t="s">
        <v>2382</v>
      </c>
      <c r="H241" s="135">
        <v>800</v>
      </c>
      <c r="I241" s="136"/>
      <c r="J241" s="137">
        <f t="shared" si="10"/>
        <v>0</v>
      </c>
      <c r="K241" s="133" t="s">
        <v>192</v>
      </c>
      <c r="L241" s="32"/>
      <c r="M241" s="138" t="s">
        <v>19</v>
      </c>
      <c r="N241" s="139" t="s">
        <v>43</v>
      </c>
      <c r="P241" s="140">
        <f t="shared" si="11"/>
        <v>0</v>
      </c>
      <c r="Q241" s="140">
        <v>0</v>
      </c>
      <c r="R241" s="140">
        <f t="shared" si="12"/>
        <v>0</v>
      </c>
      <c r="S241" s="140">
        <v>0</v>
      </c>
      <c r="T241" s="141">
        <f t="shared" si="13"/>
        <v>0</v>
      </c>
      <c r="AR241" s="142" t="s">
        <v>170</v>
      </c>
      <c r="AT241" s="142" t="s">
        <v>165</v>
      </c>
      <c r="AU241" s="142" t="s">
        <v>79</v>
      </c>
      <c r="AY241" s="17" t="s">
        <v>163</v>
      </c>
      <c r="BE241" s="143">
        <f t="shared" si="14"/>
        <v>0</v>
      </c>
      <c r="BF241" s="143">
        <f t="shared" si="15"/>
        <v>0</v>
      </c>
      <c r="BG241" s="143">
        <f t="shared" si="16"/>
        <v>0</v>
      </c>
      <c r="BH241" s="143">
        <f t="shared" si="17"/>
        <v>0</v>
      </c>
      <c r="BI241" s="143">
        <f t="shared" si="18"/>
        <v>0</v>
      </c>
      <c r="BJ241" s="17" t="s">
        <v>79</v>
      </c>
      <c r="BK241" s="143">
        <f t="shared" si="19"/>
        <v>0</v>
      </c>
      <c r="BL241" s="17" t="s">
        <v>170</v>
      </c>
      <c r="BM241" s="142" t="s">
        <v>1411</v>
      </c>
    </row>
    <row r="242" spans="2:65" s="11" customFormat="1" ht="25.9" customHeight="1">
      <c r="B242" s="119"/>
      <c r="D242" s="120" t="s">
        <v>71</v>
      </c>
      <c r="E242" s="121" t="s">
        <v>3317</v>
      </c>
      <c r="F242" s="121" t="s">
        <v>3527</v>
      </c>
      <c r="I242" s="122"/>
      <c r="J242" s="123">
        <f>BK242</f>
        <v>0</v>
      </c>
      <c r="L242" s="119"/>
      <c r="M242" s="124"/>
      <c r="P242" s="125">
        <f>SUM(P243:P245)</f>
        <v>0</v>
      </c>
      <c r="R242" s="125">
        <f>SUM(R243:R245)</f>
        <v>0</v>
      </c>
      <c r="T242" s="126">
        <f>SUM(T243:T245)</f>
        <v>0</v>
      </c>
      <c r="AR242" s="120" t="s">
        <v>79</v>
      </c>
      <c r="AT242" s="127" t="s">
        <v>71</v>
      </c>
      <c r="AU242" s="127" t="s">
        <v>72</v>
      </c>
      <c r="AY242" s="120" t="s">
        <v>163</v>
      </c>
      <c r="BK242" s="128">
        <f>SUM(BK243:BK245)</f>
        <v>0</v>
      </c>
    </row>
    <row r="243" spans="2:65" s="1" customFormat="1" ht="24.2" customHeight="1">
      <c r="B243" s="32"/>
      <c r="C243" s="131" t="s">
        <v>816</v>
      </c>
      <c r="D243" s="131" t="s">
        <v>165</v>
      </c>
      <c r="E243" s="132" t="s">
        <v>3319</v>
      </c>
      <c r="F243" s="133" t="s">
        <v>3528</v>
      </c>
      <c r="G243" s="134" t="s">
        <v>2382</v>
      </c>
      <c r="H243" s="135">
        <v>130</v>
      </c>
      <c r="I243" s="136"/>
      <c r="J243" s="137">
        <f>ROUND(I243*H243,2)</f>
        <v>0</v>
      </c>
      <c r="K243" s="133" t="s">
        <v>192</v>
      </c>
      <c r="L243" s="32"/>
      <c r="M243" s="138" t="s">
        <v>19</v>
      </c>
      <c r="N243" s="139" t="s">
        <v>43</v>
      </c>
      <c r="P243" s="140">
        <f>O243*H243</f>
        <v>0</v>
      </c>
      <c r="Q243" s="140">
        <v>0</v>
      </c>
      <c r="R243" s="140">
        <f>Q243*H243</f>
        <v>0</v>
      </c>
      <c r="S243" s="140">
        <v>0</v>
      </c>
      <c r="T243" s="141">
        <f>S243*H243</f>
        <v>0</v>
      </c>
      <c r="AR243" s="142" t="s">
        <v>170</v>
      </c>
      <c r="AT243" s="142" t="s">
        <v>165</v>
      </c>
      <c r="AU243" s="142" t="s">
        <v>79</v>
      </c>
      <c r="AY243" s="17" t="s">
        <v>163</v>
      </c>
      <c r="BE243" s="143">
        <f>IF(N243="základní",J243,0)</f>
        <v>0</v>
      </c>
      <c r="BF243" s="143">
        <f>IF(N243="snížená",J243,0)</f>
        <v>0</v>
      </c>
      <c r="BG243" s="143">
        <f>IF(N243="zákl. přenesená",J243,0)</f>
        <v>0</v>
      </c>
      <c r="BH243" s="143">
        <f>IF(N243="sníž. přenesená",J243,0)</f>
        <v>0</v>
      </c>
      <c r="BI243" s="143">
        <f>IF(N243="nulová",J243,0)</f>
        <v>0</v>
      </c>
      <c r="BJ243" s="17" t="s">
        <v>79</v>
      </c>
      <c r="BK243" s="143">
        <f>ROUND(I243*H243,2)</f>
        <v>0</v>
      </c>
      <c r="BL243" s="17" t="s">
        <v>170</v>
      </c>
      <c r="BM243" s="142" t="s">
        <v>1420</v>
      </c>
    </row>
    <row r="244" spans="2:65" s="1" customFormat="1" ht="16.5" customHeight="1">
      <c r="B244" s="32"/>
      <c r="C244" s="131" t="s">
        <v>826</v>
      </c>
      <c r="D244" s="131" t="s">
        <v>165</v>
      </c>
      <c r="E244" s="132" t="s">
        <v>3320</v>
      </c>
      <c r="F244" s="133" t="s">
        <v>3529</v>
      </c>
      <c r="G244" s="134" t="s">
        <v>254</v>
      </c>
      <c r="H244" s="135">
        <v>650</v>
      </c>
      <c r="I244" s="136"/>
      <c r="J244" s="137">
        <f>ROUND(I244*H244,2)</f>
        <v>0</v>
      </c>
      <c r="K244" s="133" t="s">
        <v>192</v>
      </c>
      <c r="L244" s="32"/>
      <c r="M244" s="138" t="s">
        <v>19</v>
      </c>
      <c r="N244" s="139" t="s">
        <v>43</v>
      </c>
      <c r="P244" s="140">
        <f>O244*H244</f>
        <v>0</v>
      </c>
      <c r="Q244" s="140">
        <v>0</v>
      </c>
      <c r="R244" s="140">
        <f>Q244*H244</f>
        <v>0</v>
      </c>
      <c r="S244" s="140">
        <v>0</v>
      </c>
      <c r="T244" s="141">
        <f>S244*H244</f>
        <v>0</v>
      </c>
      <c r="AR244" s="142" t="s">
        <v>170</v>
      </c>
      <c r="AT244" s="142" t="s">
        <v>165</v>
      </c>
      <c r="AU244" s="142" t="s">
        <v>79</v>
      </c>
      <c r="AY244" s="17" t="s">
        <v>163</v>
      </c>
      <c r="BE244" s="143">
        <f>IF(N244="základní",J244,0)</f>
        <v>0</v>
      </c>
      <c r="BF244" s="143">
        <f>IF(N244="snížená",J244,0)</f>
        <v>0</v>
      </c>
      <c r="BG244" s="143">
        <f>IF(N244="zákl. přenesená",J244,0)</f>
        <v>0</v>
      </c>
      <c r="BH244" s="143">
        <f>IF(N244="sníž. přenesená",J244,0)</f>
        <v>0</v>
      </c>
      <c r="BI244" s="143">
        <f>IF(N244="nulová",J244,0)</f>
        <v>0</v>
      </c>
      <c r="BJ244" s="17" t="s">
        <v>79</v>
      </c>
      <c r="BK244" s="143">
        <f>ROUND(I244*H244,2)</f>
        <v>0</v>
      </c>
      <c r="BL244" s="17" t="s">
        <v>170</v>
      </c>
      <c r="BM244" s="142" t="s">
        <v>1430</v>
      </c>
    </row>
    <row r="245" spans="2:65" s="1" customFormat="1" ht="16.5" customHeight="1">
      <c r="B245" s="32"/>
      <c r="C245" s="131" t="s">
        <v>832</v>
      </c>
      <c r="D245" s="131" t="s">
        <v>165</v>
      </c>
      <c r="E245" s="132" t="s">
        <v>3322</v>
      </c>
      <c r="F245" s="133" t="s">
        <v>3530</v>
      </c>
      <c r="G245" s="134" t="s">
        <v>2382</v>
      </c>
      <c r="H245" s="135">
        <v>20</v>
      </c>
      <c r="I245" s="136"/>
      <c r="J245" s="137">
        <f>ROUND(I245*H245,2)</f>
        <v>0</v>
      </c>
      <c r="K245" s="133" t="s">
        <v>192</v>
      </c>
      <c r="L245" s="32"/>
      <c r="M245" s="138" t="s">
        <v>19</v>
      </c>
      <c r="N245" s="139" t="s">
        <v>43</v>
      </c>
      <c r="P245" s="140">
        <f>O245*H245</f>
        <v>0</v>
      </c>
      <c r="Q245" s="140">
        <v>0</v>
      </c>
      <c r="R245" s="140">
        <f>Q245*H245</f>
        <v>0</v>
      </c>
      <c r="S245" s="140">
        <v>0</v>
      </c>
      <c r="T245" s="141">
        <f>S245*H245</f>
        <v>0</v>
      </c>
      <c r="AR245" s="142" t="s">
        <v>170</v>
      </c>
      <c r="AT245" s="142" t="s">
        <v>165</v>
      </c>
      <c r="AU245" s="142" t="s">
        <v>79</v>
      </c>
      <c r="AY245" s="17" t="s">
        <v>163</v>
      </c>
      <c r="BE245" s="143">
        <f>IF(N245="základní",J245,0)</f>
        <v>0</v>
      </c>
      <c r="BF245" s="143">
        <f>IF(N245="snížená",J245,0)</f>
        <v>0</v>
      </c>
      <c r="BG245" s="143">
        <f>IF(N245="zákl. přenesená",J245,0)</f>
        <v>0</v>
      </c>
      <c r="BH245" s="143">
        <f>IF(N245="sníž. přenesená",J245,0)</f>
        <v>0</v>
      </c>
      <c r="BI245" s="143">
        <f>IF(N245="nulová",J245,0)</f>
        <v>0</v>
      </c>
      <c r="BJ245" s="17" t="s">
        <v>79</v>
      </c>
      <c r="BK245" s="143">
        <f>ROUND(I245*H245,2)</f>
        <v>0</v>
      </c>
      <c r="BL245" s="17" t="s">
        <v>170</v>
      </c>
      <c r="BM245" s="142" t="s">
        <v>1440</v>
      </c>
    </row>
    <row r="246" spans="2:65" s="11" customFormat="1" ht="25.9" customHeight="1">
      <c r="B246" s="119"/>
      <c r="D246" s="120" t="s">
        <v>71</v>
      </c>
      <c r="E246" s="121" t="s">
        <v>3531</v>
      </c>
      <c r="F246" s="121" t="s">
        <v>3532</v>
      </c>
      <c r="I246" s="122"/>
      <c r="J246" s="123">
        <f>BK246</f>
        <v>0</v>
      </c>
      <c r="L246" s="119"/>
      <c r="M246" s="124"/>
      <c r="P246" s="125">
        <f>SUM(P247:P257)</f>
        <v>0</v>
      </c>
      <c r="R246" s="125">
        <f>SUM(R247:R257)</f>
        <v>0</v>
      </c>
      <c r="T246" s="126">
        <f>SUM(T247:T257)</f>
        <v>0</v>
      </c>
      <c r="AR246" s="120" t="s">
        <v>79</v>
      </c>
      <c r="AT246" s="127" t="s">
        <v>71</v>
      </c>
      <c r="AU246" s="127" t="s">
        <v>72</v>
      </c>
      <c r="AY246" s="120" t="s">
        <v>163</v>
      </c>
      <c r="BK246" s="128">
        <f>SUM(BK247:BK257)</f>
        <v>0</v>
      </c>
    </row>
    <row r="247" spans="2:65" s="1" customFormat="1" ht="16.5" customHeight="1">
      <c r="B247" s="32"/>
      <c r="C247" s="131" t="s">
        <v>840</v>
      </c>
      <c r="D247" s="131" t="s">
        <v>165</v>
      </c>
      <c r="E247" s="132" t="s">
        <v>3533</v>
      </c>
      <c r="F247" s="133" t="s">
        <v>3534</v>
      </c>
      <c r="G247" s="134" t="s">
        <v>254</v>
      </c>
      <c r="H247" s="135">
        <v>760</v>
      </c>
      <c r="I247" s="136"/>
      <c r="J247" s="137">
        <f t="shared" ref="J247:J257" si="20">ROUND(I247*H247,2)</f>
        <v>0</v>
      </c>
      <c r="K247" s="133" t="s">
        <v>192</v>
      </c>
      <c r="L247" s="32"/>
      <c r="M247" s="138" t="s">
        <v>19</v>
      </c>
      <c r="N247" s="139" t="s">
        <v>43</v>
      </c>
      <c r="P247" s="140">
        <f t="shared" ref="P247:P257" si="21">O247*H247</f>
        <v>0</v>
      </c>
      <c r="Q247" s="140">
        <v>0</v>
      </c>
      <c r="R247" s="140">
        <f t="shared" ref="R247:R257" si="22">Q247*H247</f>
        <v>0</v>
      </c>
      <c r="S247" s="140">
        <v>0</v>
      </c>
      <c r="T247" s="141">
        <f t="shared" ref="T247:T257" si="23">S247*H247</f>
        <v>0</v>
      </c>
      <c r="AR247" s="142" t="s">
        <v>170</v>
      </c>
      <c r="AT247" s="142" t="s">
        <v>165</v>
      </c>
      <c r="AU247" s="142" t="s">
        <v>79</v>
      </c>
      <c r="AY247" s="17" t="s">
        <v>163</v>
      </c>
      <c r="BE247" s="143">
        <f t="shared" ref="BE247:BE257" si="24">IF(N247="základní",J247,0)</f>
        <v>0</v>
      </c>
      <c r="BF247" s="143">
        <f t="shared" ref="BF247:BF257" si="25">IF(N247="snížená",J247,0)</f>
        <v>0</v>
      </c>
      <c r="BG247" s="143">
        <f t="shared" ref="BG247:BG257" si="26">IF(N247="zákl. přenesená",J247,0)</f>
        <v>0</v>
      </c>
      <c r="BH247" s="143">
        <f t="shared" ref="BH247:BH257" si="27">IF(N247="sníž. přenesená",J247,0)</f>
        <v>0</v>
      </c>
      <c r="BI247" s="143">
        <f t="shared" ref="BI247:BI257" si="28">IF(N247="nulová",J247,0)</f>
        <v>0</v>
      </c>
      <c r="BJ247" s="17" t="s">
        <v>79</v>
      </c>
      <c r="BK247" s="143">
        <f t="shared" ref="BK247:BK257" si="29">ROUND(I247*H247,2)</f>
        <v>0</v>
      </c>
      <c r="BL247" s="17" t="s">
        <v>170</v>
      </c>
      <c r="BM247" s="142" t="s">
        <v>1448</v>
      </c>
    </row>
    <row r="248" spans="2:65" s="1" customFormat="1" ht="16.5" customHeight="1">
      <c r="B248" s="32"/>
      <c r="C248" s="131" t="s">
        <v>845</v>
      </c>
      <c r="D248" s="131" t="s">
        <v>165</v>
      </c>
      <c r="E248" s="132" t="s">
        <v>3535</v>
      </c>
      <c r="F248" s="133" t="s">
        <v>3536</v>
      </c>
      <c r="G248" s="134" t="s">
        <v>2382</v>
      </c>
      <c r="H248" s="135">
        <v>60</v>
      </c>
      <c r="I248" s="136"/>
      <c r="J248" s="137">
        <f t="shared" si="20"/>
        <v>0</v>
      </c>
      <c r="K248" s="133" t="s">
        <v>192</v>
      </c>
      <c r="L248" s="32"/>
      <c r="M248" s="138" t="s">
        <v>19</v>
      </c>
      <c r="N248" s="139" t="s">
        <v>43</v>
      </c>
      <c r="P248" s="140">
        <f t="shared" si="21"/>
        <v>0</v>
      </c>
      <c r="Q248" s="140">
        <v>0</v>
      </c>
      <c r="R248" s="140">
        <f t="shared" si="22"/>
        <v>0</v>
      </c>
      <c r="S248" s="140">
        <v>0</v>
      </c>
      <c r="T248" s="141">
        <f t="shared" si="23"/>
        <v>0</v>
      </c>
      <c r="AR248" s="142" t="s">
        <v>170</v>
      </c>
      <c r="AT248" s="142" t="s">
        <v>165</v>
      </c>
      <c r="AU248" s="142" t="s">
        <v>79</v>
      </c>
      <c r="AY248" s="17" t="s">
        <v>163</v>
      </c>
      <c r="BE248" s="143">
        <f t="shared" si="24"/>
        <v>0</v>
      </c>
      <c r="BF248" s="143">
        <f t="shared" si="25"/>
        <v>0</v>
      </c>
      <c r="BG248" s="143">
        <f t="shared" si="26"/>
        <v>0</v>
      </c>
      <c r="BH248" s="143">
        <f t="shared" si="27"/>
        <v>0</v>
      </c>
      <c r="BI248" s="143">
        <f t="shared" si="28"/>
        <v>0</v>
      </c>
      <c r="BJ248" s="17" t="s">
        <v>79</v>
      </c>
      <c r="BK248" s="143">
        <f t="shared" si="29"/>
        <v>0</v>
      </c>
      <c r="BL248" s="17" t="s">
        <v>170</v>
      </c>
      <c r="BM248" s="142" t="s">
        <v>1458</v>
      </c>
    </row>
    <row r="249" spans="2:65" s="1" customFormat="1" ht="16.5" customHeight="1">
      <c r="B249" s="32"/>
      <c r="C249" s="131" t="s">
        <v>850</v>
      </c>
      <c r="D249" s="131" t="s">
        <v>165</v>
      </c>
      <c r="E249" s="132" t="s">
        <v>3537</v>
      </c>
      <c r="F249" s="133" t="s">
        <v>3538</v>
      </c>
      <c r="G249" s="134" t="s">
        <v>2382</v>
      </c>
      <c r="H249" s="135">
        <v>60</v>
      </c>
      <c r="I249" s="136"/>
      <c r="J249" s="137">
        <f t="shared" si="20"/>
        <v>0</v>
      </c>
      <c r="K249" s="133" t="s">
        <v>192</v>
      </c>
      <c r="L249" s="32"/>
      <c r="M249" s="138" t="s">
        <v>19</v>
      </c>
      <c r="N249" s="139" t="s">
        <v>43</v>
      </c>
      <c r="P249" s="140">
        <f t="shared" si="21"/>
        <v>0</v>
      </c>
      <c r="Q249" s="140">
        <v>0</v>
      </c>
      <c r="R249" s="140">
        <f t="shared" si="22"/>
        <v>0</v>
      </c>
      <c r="S249" s="140">
        <v>0</v>
      </c>
      <c r="T249" s="141">
        <f t="shared" si="23"/>
        <v>0</v>
      </c>
      <c r="AR249" s="142" t="s">
        <v>170</v>
      </c>
      <c r="AT249" s="142" t="s">
        <v>165</v>
      </c>
      <c r="AU249" s="142" t="s">
        <v>79</v>
      </c>
      <c r="AY249" s="17" t="s">
        <v>163</v>
      </c>
      <c r="BE249" s="143">
        <f t="shared" si="24"/>
        <v>0</v>
      </c>
      <c r="BF249" s="143">
        <f t="shared" si="25"/>
        <v>0</v>
      </c>
      <c r="BG249" s="143">
        <f t="shared" si="26"/>
        <v>0</v>
      </c>
      <c r="BH249" s="143">
        <f t="shared" si="27"/>
        <v>0</v>
      </c>
      <c r="BI249" s="143">
        <f t="shared" si="28"/>
        <v>0</v>
      </c>
      <c r="BJ249" s="17" t="s">
        <v>79</v>
      </c>
      <c r="BK249" s="143">
        <f t="shared" si="29"/>
        <v>0</v>
      </c>
      <c r="BL249" s="17" t="s">
        <v>170</v>
      </c>
      <c r="BM249" s="142" t="s">
        <v>1467</v>
      </c>
    </row>
    <row r="250" spans="2:65" s="1" customFormat="1" ht="16.5" customHeight="1">
      <c r="B250" s="32"/>
      <c r="C250" s="131" t="s">
        <v>856</v>
      </c>
      <c r="D250" s="131" t="s">
        <v>165</v>
      </c>
      <c r="E250" s="132" t="s">
        <v>3539</v>
      </c>
      <c r="F250" s="133" t="s">
        <v>3540</v>
      </c>
      <c r="G250" s="134" t="s">
        <v>3122</v>
      </c>
      <c r="H250" s="135">
        <v>1</v>
      </c>
      <c r="I250" s="136"/>
      <c r="J250" s="137">
        <f t="shared" si="20"/>
        <v>0</v>
      </c>
      <c r="K250" s="133" t="s">
        <v>192</v>
      </c>
      <c r="L250" s="32"/>
      <c r="M250" s="138" t="s">
        <v>19</v>
      </c>
      <c r="N250" s="139" t="s">
        <v>43</v>
      </c>
      <c r="P250" s="140">
        <f t="shared" si="21"/>
        <v>0</v>
      </c>
      <c r="Q250" s="140">
        <v>0</v>
      </c>
      <c r="R250" s="140">
        <f t="shared" si="22"/>
        <v>0</v>
      </c>
      <c r="S250" s="140">
        <v>0</v>
      </c>
      <c r="T250" s="141">
        <f t="shared" si="23"/>
        <v>0</v>
      </c>
      <c r="AR250" s="142" t="s">
        <v>170</v>
      </c>
      <c r="AT250" s="142" t="s">
        <v>165</v>
      </c>
      <c r="AU250" s="142" t="s">
        <v>79</v>
      </c>
      <c r="AY250" s="17" t="s">
        <v>163</v>
      </c>
      <c r="BE250" s="143">
        <f t="shared" si="24"/>
        <v>0</v>
      </c>
      <c r="BF250" s="143">
        <f t="shared" si="25"/>
        <v>0</v>
      </c>
      <c r="BG250" s="143">
        <f t="shared" si="26"/>
        <v>0</v>
      </c>
      <c r="BH250" s="143">
        <f t="shared" si="27"/>
        <v>0</v>
      </c>
      <c r="BI250" s="143">
        <f t="shared" si="28"/>
        <v>0</v>
      </c>
      <c r="BJ250" s="17" t="s">
        <v>79</v>
      </c>
      <c r="BK250" s="143">
        <f t="shared" si="29"/>
        <v>0</v>
      </c>
      <c r="BL250" s="17" t="s">
        <v>170</v>
      </c>
      <c r="BM250" s="142" t="s">
        <v>1476</v>
      </c>
    </row>
    <row r="251" spans="2:65" s="1" customFormat="1" ht="16.5" customHeight="1">
      <c r="B251" s="32"/>
      <c r="C251" s="131" t="s">
        <v>862</v>
      </c>
      <c r="D251" s="131" t="s">
        <v>165</v>
      </c>
      <c r="E251" s="132" t="s">
        <v>3541</v>
      </c>
      <c r="F251" s="133" t="s">
        <v>3542</v>
      </c>
      <c r="G251" s="134" t="s">
        <v>2382</v>
      </c>
      <c r="H251" s="135">
        <v>1</v>
      </c>
      <c r="I251" s="136"/>
      <c r="J251" s="137">
        <f t="shared" si="20"/>
        <v>0</v>
      </c>
      <c r="K251" s="133" t="s">
        <v>192</v>
      </c>
      <c r="L251" s="32"/>
      <c r="M251" s="138" t="s">
        <v>19</v>
      </c>
      <c r="N251" s="139" t="s">
        <v>43</v>
      </c>
      <c r="P251" s="140">
        <f t="shared" si="21"/>
        <v>0</v>
      </c>
      <c r="Q251" s="140">
        <v>0</v>
      </c>
      <c r="R251" s="140">
        <f t="shared" si="22"/>
        <v>0</v>
      </c>
      <c r="S251" s="140">
        <v>0</v>
      </c>
      <c r="T251" s="141">
        <f t="shared" si="23"/>
        <v>0</v>
      </c>
      <c r="AR251" s="142" t="s">
        <v>170</v>
      </c>
      <c r="AT251" s="142" t="s">
        <v>165</v>
      </c>
      <c r="AU251" s="142" t="s">
        <v>79</v>
      </c>
      <c r="AY251" s="17" t="s">
        <v>163</v>
      </c>
      <c r="BE251" s="143">
        <f t="shared" si="24"/>
        <v>0</v>
      </c>
      <c r="BF251" s="143">
        <f t="shared" si="25"/>
        <v>0</v>
      </c>
      <c r="BG251" s="143">
        <f t="shared" si="26"/>
        <v>0</v>
      </c>
      <c r="BH251" s="143">
        <f t="shared" si="27"/>
        <v>0</v>
      </c>
      <c r="BI251" s="143">
        <f t="shared" si="28"/>
        <v>0</v>
      </c>
      <c r="BJ251" s="17" t="s">
        <v>79</v>
      </c>
      <c r="BK251" s="143">
        <f t="shared" si="29"/>
        <v>0</v>
      </c>
      <c r="BL251" s="17" t="s">
        <v>170</v>
      </c>
      <c r="BM251" s="142" t="s">
        <v>1484</v>
      </c>
    </row>
    <row r="252" spans="2:65" s="1" customFormat="1" ht="16.5" customHeight="1">
      <c r="B252" s="32"/>
      <c r="C252" s="131" t="s">
        <v>868</v>
      </c>
      <c r="D252" s="131" t="s">
        <v>165</v>
      </c>
      <c r="E252" s="132" t="s">
        <v>3543</v>
      </c>
      <c r="F252" s="133" t="s">
        <v>3544</v>
      </c>
      <c r="G252" s="134" t="s">
        <v>2382</v>
      </c>
      <c r="H252" s="135">
        <v>11</v>
      </c>
      <c r="I252" s="136"/>
      <c r="J252" s="137">
        <f t="shared" si="20"/>
        <v>0</v>
      </c>
      <c r="K252" s="133" t="s">
        <v>192</v>
      </c>
      <c r="L252" s="32"/>
      <c r="M252" s="138" t="s">
        <v>19</v>
      </c>
      <c r="N252" s="139" t="s">
        <v>43</v>
      </c>
      <c r="P252" s="140">
        <f t="shared" si="21"/>
        <v>0</v>
      </c>
      <c r="Q252" s="140">
        <v>0</v>
      </c>
      <c r="R252" s="140">
        <f t="shared" si="22"/>
        <v>0</v>
      </c>
      <c r="S252" s="140">
        <v>0</v>
      </c>
      <c r="T252" s="141">
        <f t="shared" si="23"/>
        <v>0</v>
      </c>
      <c r="AR252" s="142" t="s">
        <v>170</v>
      </c>
      <c r="AT252" s="142" t="s">
        <v>165</v>
      </c>
      <c r="AU252" s="142" t="s">
        <v>79</v>
      </c>
      <c r="AY252" s="17" t="s">
        <v>163</v>
      </c>
      <c r="BE252" s="143">
        <f t="shared" si="24"/>
        <v>0</v>
      </c>
      <c r="BF252" s="143">
        <f t="shared" si="25"/>
        <v>0</v>
      </c>
      <c r="BG252" s="143">
        <f t="shared" si="26"/>
        <v>0</v>
      </c>
      <c r="BH252" s="143">
        <f t="shared" si="27"/>
        <v>0</v>
      </c>
      <c r="BI252" s="143">
        <f t="shared" si="28"/>
        <v>0</v>
      </c>
      <c r="BJ252" s="17" t="s">
        <v>79</v>
      </c>
      <c r="BK252" s="143">
        <f t="shared" si="29"/>
        <v>0</v>
      </c>
      <c r="BL252" s="17" t="s">
        <v>170</v>
      </c>
      <c r="BM252" s="142" t="s">
        <v>1492</v>
      </c>
    </row>
    <row r="253" spans="2:65" s="1" customFormat="1" ht="16.5" customHeight="1">
      <c r="B253" s="32"/>
      <c r="C253" s="131" t="s">
        <v>875</v>
      </c>
      <c r="D253" s="131" t="s">
        <v>165</v>
      </c>
      <c r="E253" s="132" t="s">
        <v>3545</v>
      </c>
      <c r="F253" s="133" t="s">
        <v>3546</v>
      </c>
      <c r="G253" s="134" t="s">
        <v>2382</v>
      </c>
      <c r="H253" s="135">
        <v>30</v>
      </c>
      <c r="I253" s="136"/>
      <c r="J253" s="137">
        <f t="shared" si="20"/>
        <v>0</v>
      </c>
      <c r="K253" s="133" t="s">
        <v>192</v>
      </c>
      <c r="L253" s="32"/>
      <c r="M253" s="138" t="s">
        <v>19</v>
      </c>
      <c r="N253" s="139" t="s">
        <v>43</v>
      </c>
      <c r="P253" s="140">
        <f t="shared" si="21"/>
        <v>0</v>
      </c>
      <c r="Q253" s="140">
        <v>0</v>
      </c>
      <c r="R253" s="140">
        <f t="shared" si="22"/>
        <v>0</v>
      </c>
      <c r="S253" s="140">
        <v>0</v>
      </c>
      <c r="T253" s="141">
        <f t="shared" si="23"/>
        <v>0</v>
      </c>
      <c r="AR253" s="142" t="s">
        <v>170</v>
      </c>
      <c r="AT253" s="142" t="s">
        <v>165</v>
      </c>
      <c r="AU253" s="142" t="s">
        <v>79</v>
      </c>
      <c r="AY253" s="17" t="s">
        <v>163</v>
      </c>
      <c r="BE253" s="143">
        <f t="shared" si="24"/>
        <v>0</v>
      </c>
      <c r="BF253" s="143">
        <f t="shared" si="25"/>
        <v>0</v>
      </c>
      <c r="BG253" s="143">
        <f t="shared" si="26"/>
        <v>0</v>
      </c>
      <c r="BH253" s="143">
        <f t="shared" si="27"/>
        <v>0</v>
      </c>
      <c r="BI253" s="143">
        <f t="shared" si="28"/>
        <v>0</v>
      </c>
      <c r="BJ253" s="17" t="s">
        <v>79</v>
      </c>
      <c r="BK253" s="143">
        <f t="shared" si="29"/>
        <v>0</v>
      </c>
      <c r="BL253" s="17" t="s">
        <v>170</v>
      </c>
      <c r="BM253" s="142" t="s">
        <v>1500</v>
      </c>
    </row>
    <row r="254" spans="2:65" s="1" customFormat="1" ht="16.5" customHeight="1">
      <c r="B254" s="32"/>
      <c r="C254" s="131" t="s">
        <v>881</v>
      </c>
      <c r="D254" s="131" t="s">
        <v>165</v>
      </c>
      <c r="E254" s="132" t="s">
        <v>3547</v>
      </c>
      <c r="F254" s="133" t="s">
        <v>3548</v>
      </c>
      <c r="G254" s="134" t="s">
        <v>3122</v>
      </c>
      <c r="H254" s="135">
        <v>1</v>
      </c>
      <c r="I254" s="136"/>
      <c r="J254" s="137">
        <f t="shared" si="20"/>
        <v>0</v>
      </c>
      <c r="K254" s="133" t="s">
        <v>192</v>
      </c>
      <c r="L254" s="32"/>
      <c r="M254" s="138" t="s">
        <v>19</v>
      </c>
      <c r="N254" s="139" t="s">
        <v>43</v>
      </c>
      <c r="P254" s="140">
        <f t="shared" si="21"/>
        <v>0</v>
      </c>
      <c r="Q254" s="140">
        <v>0</v>
      </c>
      <c r="R254" s="140">
        <f t="shared" si="22"/>
        <v>0</v>
      </c>
      <c r="S254" s="140">
        <v>0</v>
      </c>
      <c r="T254" s="141">
        <f t="shared" si="23"/>
        <v>0</v>
      </c>
      <c r="AR254" s="142" t="s">
        <v>170</v>
      </c>
      <c r="AT254" s="142" t="s">
        <v>165</v>
      </c>
      <c r="AU254" s="142" t="s">
        <v>79</v>
      </c>
      <c r="AY254" s="17" t="s">
        <v>163</v>
      </c>
      <c r="BE254" s="143">
        <f t="shared" si="24"/>
        <v>0</v>
      </c>
      <c r="BF254" s="143">
        <f t="shared" si="25"/>
        <v>0</v>
      </c>
      <c r="BG254" s="143">
        <f t="shared" si="26"/>
        <v>0</v>
      </c>
      <c r="BH254" s="143">
        <f t="shared" si="27"/>
        <v>0</v>
      </c>
      <c r="BI254" s="143">
        <f t="shared" si="28"/>
        <v>0</v>
      </c>
      <c r="BJ254" s="17" t="s">
        <v>79</v>
      </c>
      <c r="BK254" s="143">
        <f t="shared" si="29"/>
        <v>0</v>
      </c>
      <c r="BL254" s="17" t="s">
        <v>170</v>
      </c>
      <c r="BM254" s="142" t="s">
        <v>1509</v>
      </c>
    </row>
    <row r="255" spans="2:65" s="1" customFormat="1" ht="24.2" customHeight="1">
      <c r="B255" s="32"/>
      <c r="C255" s="131" t="s">
        <v>885</v>
      </c>
      <c r="D255" s="131" t="s">
        <v>165</v>
      </c>
      <c r="E255" s="132" t="s">
        <v>3549</v>
      </c>
      <c r="F255" s="133" t="s">
        <v>3550</v>
      </c>
      <c r="G255" s="134" t="s">
        <v>2382</v>
      </c>
      <c r="H255" s="135">
        <v>30</v>
      </c>
      <c r="I255" s="136"/>
      <c r="J255" s="137">
        <f t="shared" si="20"/>
        <v>0</v>
      </c>
      <c r="K255" s="133" t="s">
        <v>192</v>
      </c>
      <c r="L255" s="32"/>
      <c r="M255" s="138" t="s">
        <v>19</v>
      </c>
      <c r="N255" s="139" t="s">
        <v>43</v>
      </c>
      <c r="P255" s="140">
        <f t="shared" si="21"/>
        <v>0</v>
      </c>
      <c r="Q255" s="140">
        <v>0</v>
      </c>
      <c r="R255" s="140">
        <f t="shared" si="22"/>
        <v>0</v>
      </c>
      <c r="S255" s="140">
        <v>0</v>
      </c>
      <c r="T255" s="141">
        <f t="shared" si="23"/>
        <v>0</v>
      </c>
      <c r="AR255" s="142" t="s">
        <v>170</v>
      </c>
      <c r="AT255" s="142" t="s">
        <v>165</v>
      </c>
      <c r="AU255" s="142" t="s">
        <v>79</v>
      </c>
      <c r="AY255" s="17" t="s">
        <v>163</v>
      </c>
      <c r="BE255" s="143">
        <f t="shared" si="24"/>
        <v>0</v>
      </c>
      <c r="BF255" s="143">
        <f t="shared" si="25"/>
        <v>0</v>
      </c>
      <c r="BG255" s="143">
        <f t="shared" si="26"/>
        <v>0</v>
      </c>
      <c r="BH255" s="143">
        <f t="shared" si="27"/>
        <v>0</v>
      </c>
      <c r="BI255" s="143">
        <f t="shared" si="28"/>
        <v>0</v>
      </c>
      <c r="BJ255" s="17" t="s">
        <v>79</v>
      </c>
      <c r="BK255" s="143">
        <f t="shared" si="29"/>
        <v>0</v>
      </c>
      <c r="BL255" s="17" t="s">
        <v>170</v>
      </c>
      <c r="BM255" s="142" t="s">
        <v>1517</v>
      </c>
    </row>
    <row r="256" spans="2:65" s="1" customFormat="1" ht="24.2" customHeight="1">
      <c r="B256" s="32"/>
      <c r="C256" s="131" t="s">
        <v>893</v>
      </c>
      <c r="D256" s="131" t="s">
        <v>165</v>
      </c>
      <c r="E256" s="132" t="s">
        <v>3551</v>
      </c>
      <c r="F256" s="133" t="s">
        <v>3552</v>
      </c>
      <c r="G256" s="134" t="s">
        <v>2382</v>
      </c>
      <c r="H256" s="135">
        <v>12</v>
      </c>
      <c r="I256" s="136"/>
      <c r="J256" s="137">
        <f t="shared" si="20"/>
        <v>0</v>
      </c>
      <c r="K256" s="133" t="s">
        <v>192</v>
      </c>
      <c r="L256" s="32"/>
      <c r="M256" s="138" t="s">
        <v>19</v>
      </c>
      <c r="N256" s="139" t="s">
        <v>43</v>
      </c>
      <c r="P256" s="140">
        <f t="shared" si="21"/>
        <v>0</v>
      </c>
      <c r="Q256" s="140">
        <v>0</v>
      </c>
      <c r="R256" s="140">
        <f t="shared" si="22"/>
        <v>0</v>
      </c>
      <c r="S256" s="140">
        <v>0</v>
      </c>
      <c r="T256" s="141">
        <f t="shared" si="23"/>
        <v>0</v>
      </c>
      <c r="AR256" s="142" t="s">
        <v>170</v>
      </c>
      <c r="AT256" s="142" t="s">
        <v>165</v>
      </c>
      <c r="AU256" s="142" t="s">
        <v>79</v>
      </c>
      <c r="AY256" s="17" t="s">
        <v>163</v>
      </c>
      <c r="BE256" s="143">
        <f t="shared" si="24"/>
        <v>0</v>
      </c>
      <c r="BF256" s="143">
        <f t="shared" si="25"/>
        <v>0</v>
      </c>
      <c r="BG256" s="143">
        <f t="shared" si="26"/>
        <v>0</v>
      </c>
      <c r="BH256" s="143">
        <f t="shared" si="27"/>
        <v>0</v>
      </c>
      <c r="BI256" s="143">
        <f t="shared" si="28"/>
        <v>0</v>
      </c>
      <c r="BJ256" s="17" t="s">
        <v>79</v>
      </c>
      <c r="BK256" s="143">
        <f t="shared" si="29"/>
        <v>0</v>
      </c>
      <c r="BL256" s="17" t="s">
        <v>170</v>
      </c>
      <c r="BM256" s="142" t="s">
        <v>1528</v>
      </c>
    </row>
    <row r="257" spans="2:65" s="1" customFormat="1" ht="16.5" customHeight="1">
      <c r="B257" s="32"/>
      <c r="C257" s="131" t="s">
        <v>902</v>
      </c>
      <c r="D257" s="131" t="s">
        <v>165</v>
      </c>
      <c r="E257" s="132" t="s">
        <v>3553</v>
      </c>
      <c r="F257" s="133" t="s">
        <v>3554</v>
      </c>
      <c r="G257" s="134" t="s">
        <v>254</v>
      </c>
      <c r="H257" s="135">
        <v>450</v>
      </c>
      <c r="I257" s="136"/>
      <c r="J257" s="137">
        <f t="shared" si="20"/>
        <v>0</v>
      </c>
      <c r="K257" s="133" t="s">
        <v>192</v>
      </c>
      <c r="L257" s="32"/>
      <c r="M257" s="138" t="s">
        <v>19</v>
      </c>
      <c r="N257" s="139" t="s">
        <v>43</v>
      </c>
      <c r="P257" s="140">
        <f t="shared" si="21"/>
        <v>0</v>
      </c>
      <c r="Q257" s="140">
        <v>0</v>
      </c>
      <c r="R257" s="140">
        <f t="shared" si="22"/>
        <v>0</v>
      </c>
      <c r="S257" s="140">
        <v>0</v>
      </c>
      <c r="T257" s="141">
        <f t="shared" si="23"/>
        <v>0</v>
      </c>
      <c r="AR257" s="142" t="s">
        <v>170</v>
      </c>
      <c r="AT257" s="142" t="s">
        <v>165</v>
      </c>
      <c r="AU257" s="142" t="s">
        <v>79</v>
      </c>
      <c r="AY257" s="17" t="s">
        <v>163</v>
      </c>
      <c r="BE257" s="143">
        <f t="shared" si="24"/>
        <v>0</v>
      </c>
      <c r="BF257" s="143">
        <f t="shared" si="25"/>
        <v>0</v>
      </c>
      <c r="BG257" s="143">
        <f t="shared" si="26"/>
        <v>0</v>
      </c>
      <c r="BH257" s="143">
        <f t="shared" si="27"/>
        <v>0</v>
      </c>
      <c r="BI257" s="143">
        <f t="shared" si="28"/>
        <v>0</v>
      </c>
      <c r="BJ257" s="17" t="s">
        <v>79</v>
      </c>
      <c r="BK257" s="143">
        <f t="shared" si="29"/>
        <v>0</v>
      </c>
      <c r="BL257" s="17" t="s">
        <v>170</v>
      </c>
      <c r="BM257" s="142" t="s">
        <v>1536</v>
      </c>
    </row>
    <row r="258" spans="2:65" s="11" customFormat="1" ht="25.9" customHeight="1">
      <c r="B258" s="119"/>
      <c r="D258" s="120" t="s">
        <v>71</v>
      </c>
      <c r="E258" s="121" t="s">
        <v>3555</v>
      </c>
      <c r="F258" s="121" t="s">
        <v>3556</v>
      </c>
      <c r="I258" s="122"/>
      <c r="J258" s="123">
        <f>BK258</f>
        <v>0</v>
      </c>
      <c r="L258" s="119"/>
      <c r="M258" s="124"/>
      <c r="P258" s="125">
        <f>SUM(P259:P267)</f>
        <v>0</v>
      </c>
      <c r="R258" s="125">
        <f>SUM(R259:R267)</f>
        <v>0</v>
      </c>
      <c r="T258" s="126">
        <f>SUM(T259:T267)</f>
        <v>0</v>
      </c>
      <c r="AR258" s="120" t="s">
        <v>79</v>
      </c>
      <c r="AT258" s="127" t="s">
        <v>71</v>
      </c>
      <c r="AU258" s="127" t="s">
        <v>72</v>
      </c>
      <c r="AY258" s="120" t="s">
        <v>163</v>
      </c>
      <c r="BK258" s="128">
        <f>SUM(BK259:BK267)</f>
        <v>0</v>
      </c>
    </row>
    <row r="259" spans="2:65" s="1" customFormat="1" ht="16.5" customHeight="1">
      <c r="B259" s="32"/>
      <c r="C259" s="131" t="s">
        <v>910</v>
      </c>
      <c r="D259" s="131" t="s">
        <v>165</v>
      </c>
      <c r="E259" s="132" t="s">
        <v>3557</v>
      </c>
      <c r="F259" s="133" t="s">
        <v>3558</v>
      </c>
      <c r="G259" s="134" t="s">
        <v>254</v>
      </c>
      <c r="H259" s="135">
        <v>575</v>
      </c>
      <c r="I259" s="136"/>
      <c r="J259" s="137">
        <f t="shared" ref="J259:J267" si="30">ROUND(I259*H259,2)</f>
        <v>0</v>
      </c>
      <c r="K259" s="133" t="s">
        <v>192</v>
      </c>
      <c r="L259" s="32"/>
      <c r="M259" s="138" t="s">
        <v>19</v>
      </c>
      <c r="N259" s="139" t="s">
        <v>43</v>
      </c>
      <c r="P259" s="140">
        <f t="shared" ref="P259:P267" si="31">O259*H259</f>
        <v>0</v>
      </c>
      <c r="Q259" s="140">
        <v>0</v>
      </c>
      <c r="R259" s="140">
        <f t="shared" ref="R259:R267" si="32">Q259*H259</f>
        <v>0</v>
      </c>
      <c r="S259" s="140">
        <v>0</v>
      </c>
      <c r="T259" s="141">
        <f t="shared" ref="T259:T267" si="33">S259*H259</f>
        <v>0</v>
      </c>
      <c r="AR259" s="142" t="s">
        <v>170</v>
      </c>
      <c r="AT259" s="142" t="s">
        <v>165</v>
      </c>
      <c r="AU259" s="142" t="s">
        <v>79</v>
      </c>
      <c r="AY259" s="17" t="s">
        <v>163</v>
      </c>
      <c r="BE259" s="143">
        <f t="shared" ref="BE259:BE267" si="34">IF(N259="základní",J259,0)</f>
        <v>0</v>
      </c>
      <c r="BF259" s="143">
        <f t="shared" ref="BF259:BF267" si="35">IF(N259="snížená",J259,0)</f>
        <v>0</v>
      </c>
      <c r="BG259" s="143">
        <f t="shared" ref="BG259:BG267" si="36">IF(N259="zákl. přenesená",J259,0)</f>
        <v>0</v>
      </c>
      <c r="BH259" s="143">
        <f t="shared" ref="BH259:BH267" si="37">IF(N259="sníž. přenesená",J259,0)</f>
        <v>0</v>
      </c>
      <c r="BI259" s="143">
        <f t="shared" ref="BI259:BI267" si="38">IF(N259="nulová",J259,0)</f>
        <v>0</v>
      </c>
      <c r="BJ259" s="17" t="s">
        <v>79</v>
      </c>
      <c r="BK259" s="143">
        <f t="shared" ref="BK259:BK267" si="39">ROUND(I259*H259,2)</f>
        <v>0</v>
      </c>
      <c r="BL259" s="17" t="s">
        <v>170</v>
      </c>
      <c r="BM259" s="142" t="s">
        <v>1556</v>
      </c>
    </row>
    <row r="260" spans="2:65" s="1" customFormat="1" ht="37.9" customHeight="1">
      <c r="B260" s="32"/>
      <c r="C260" s="131" t="s">
        <v>916</v>
      </c>
      <c r="D260" s="131" t="s">
        <v>165</v>
      </c>
      <c r="E260" s="132" t="s">
        <v>3559</v>
      </c>
      <c r="F260" s="133" t="s">
        <v>3560</v>
      </c>
      <c r="G260" s="134" t="s">
        <v>2382</v>
      </c>
      <c r="H260" s="135">
        <v>14</v>
      </c>
      <c r="I260" s="136"/>
      <c r="J260" s="137">
        <f t="shared" si="30"/>
        <v>0</v>
      </c>
      <c r="K260" s="133" t="s">
        <v>192</v>
      </c>
      <c r="L260" s="32"/>
      <c r="M260" s="138" t="s">
        <v>19</v>
      </c>
      <c r="N260" s="139" t="s">
        <v>43</v>
      </c>
      <c r="P260" s="140">
        <f t="shared" si="31"/>
        <v>0</v>
      </c>
      <c r="Q260" s="140">
        <v>0</v>
      </c>
      <c r="R260" s="140">
        <f t="shared" si="32"/>
        <v>0</v>
      </c>
      <c r="S260" s="140">
        <v>0</v>
      </c>
      <c r="T260" s="141">
        <f t="shared" si="33"/>
        <v>0</v>
      </c>
      <c r="AR260" s="142" t="s">
        <v>170</v>
      </c>
      <c r="AT260" s="142" t="s">
        <v>165</v>
      </c>
      <c r="AU260" s="142" t="s">
        <v>79</v>
      </c>
      <c r="AY260" s="17" t="s">
        <v>163</v>
      </c>
      <c r="BE260" s="143">
        <f t="shared" si="34"/>
        <v>0</v>
      </c>
      <c r="BF260" s="143">
        <f t="shared" si="35"/>
        <v>0</v>
      </c>
      <c r="BG260" s="143">
        <f t="shared" si="36"/>
        <v>0</v>
      </c>
      <c r="BH260" s="143">
        <f t="shared" si="37"/>
        <v>0</v>
      </c>
      <c r="BI260" s="143">
        <f t="shared" si="38"/>
        <v>0</v>
      </c>
      <c r="BJ260" s="17" t="s">
        <v>79</v>
      </c>
      <c r="BK260" s="143">
        <f t="shared" si="39"/>
        <v>0</v>
      </c>
      <c r="BL260" s="17" t="s">
        <v>170</v>
      </c>
      <c r="BM260" s="142" t="s">
        <v>1566</v>
      </c>
    </row>
    <row r="261" spans="2:65" s="1" customFormat="1" ht="24.2" customHeight="1">
      <c r="B261" s="32"/>
      <c r="C261" s="131" t="s">
        <v>923</v>
      </c>
      <c r="D261" s="131" t="s">
        <v>165</v>
      </c>
      <c r="E261" s="132" t="s">
        <v>3561</v>
      </c>
      <c r="F261" s="133" t="s">
        <v>3562</v>
      </c>
      <c r="G261" s="134" t="s">
        <v>2382</v>
      </c>
      <c r="H261" s="135">
        <v>5</v>
      </c>
      <c r="I261" s="136"/>
      <c r="J261" s="137">
        <f t="shared" si="30"/>
        <v>0</v>
      </c>
      <c r="K261" s="133" t="s">
        <v>192</v>
      </c>
      <c r="L261" s="32"/>
      <c r="M261" s="138" t="s">
        <v>19</v>
      </c>
      <c r="N261" s="139" t="s">
        <v>43</v>
      </c>
      <c r="P261" s="140">
        <f t="shared" si="31"/>
        <v>0</v>
      </c>
      <c r="Q261" s="140">
        <v>0</v>
      </c>
      <c r="R261" s="140">
        <f t="shared" si="32"/>
        <v>0</v>
      </c>
      <c r="S261" s="140">
        <v>0</v>
      </c>
      <c r="T261" s="141">
        <f t="shared" si="33"/>
        <v>0</v>
      </c>
      <c r="AR261" s="142" t="s">
        <v>170</v>
      </c>
      <c r="AT261" s="142" t="s">
        <v>165</v>
      </c>
      <c r="AU261" s="142" t="s">
        <v>79</v>
      </c>
      <c r="AY261" s="17" t="s">
        <v>163</v>
      </c>
      <c r="BE261" s="143">
        <f t="shared" si="34"/>
        <v>0</v>
      </c>
      <c r="BF261" s="143">
        <f t="shared" si="35"/>
        <v>0</v>
      </c>
      <c r="BG261" s="143">
        <f t="shared" si="36"/>
        <v>0</v>
      </c>
      <c r="BH261" s="143">
        <f t="shared" si="37"/>
        <v>0</v>
      </c>
      <c r="BI261" s="143">
        <f t="shared" si="38"/>
        <v>0</v>
      </c>
      <c r="BJ261" s="17" t="s">
        <v>79</v>
      </c>
      <c r="BK261" s="143">
        <f t="shared" si="39"/>
        <v>0</v>
      </c>
      <c r="BL261" s="17" t="s">
        <v>170</v>
      </c>
      <c r="BM261" s="142" t="s">
        <v>1577</v>
      </c>
    </row>
    <row r="262" spans="2:65" s="1" customFormat="1" ht="16.5" customHeight="1">
      <c r="B262" s="32"/>
      <c r="C262" s="131" t="s">
        <v>928</v>
      </c>
      <c r="D262" s="131" t="s">
        <v>165</v>
      </c>
      <c r="E262" s="132" t="s">
        <v>3563</v>
      </c>
      <c r="F262" s="133" t="s">
        <v>3564</v>
      </c>
      <c r="G262" s="134" t="s">
        <v>254</v>
      </c>
      <c r="H262" s="135">
        <v>366</v>
      </c>
      <c r="I262" s="136"/>
      <c r="J262" s="137">
        <f t="shared" si="30"/>
        <v>0</v>
      </c>
      <c r="K262" s="133" t="s">
        <v>192</v>
      </c>
      <c r="L262" s="32"/>
      <c r="M262" s="138" t="s">
        <v>19</v>
      </c>
      <c r="N262" s="139" t="s">
        <v>43</v>
      </c>
      <c r="P262" s="140">
        <f t="shared" si="31"/>
        <v>0</v>
      </c>
      <c r="Q262" s="140">
        <v>0</v>
      </c>
      <c r="R262" s="140">
        <f t="shared" si="32"/>
        <v>0</v>
      </c>
      <c r="S262" s="140">
        <v>0</v>
      </c>
      <c r="T262" s="141">
        <f t="shared" si="33"/>
        <v>0</v>
      </c>
      <c r="AR262" s="142" t="s">
        <v>170</v>
      </c>
      <c r="AT262" s="142" t="s">
        <v>165</v>
      </c>
      <c r="AU262" s="142" t="s">
        <v>79</v>
      </c>
      <c r="AY262" s="17" t="s">
        <v>163</v>
      </c>
      <c r="BE262" s="143">
        <f t="shared" si="34"/>
        <v>0</v>
      </c>
      <c r="BF262" s="143">
        <f t="shared" si="35"/>
        <v>0</v>
      </c>
      <c r="BG262" s="143">
        <f t="shared" si="36"/>
        <v>0</v>
      </c>
      <c r="BH262" s="143">
        <f t="shared" si="37"/>
        <v>0</v>
      </c>
      <c r="BI262" s="143">
        <f t="shared" si="38"/>
        <v>0</v>
      </c>
      <c r="BJ262" s="17" t="s">
        <v>79</v>
      </c>
      <c r="BK262" s="143">
        <f t="shared" si="39"/>
        <v>0</v>
      </c>
      <c r="BL262" s="17" t="s">
        <v>170</v>
      </c>
      <c r="BM262" s="142" t="s">
        <v>1587</v>
      </c>
    </row>
    <row r="263" spans="2:65" s="1" customFormat="1" ht="16.5" customHeight="1">
      <c r="B263" s="32"/>
      <c r="C263" s="131" t="s">
        <v>934</v>
      </c>
      <c r="D263" s="131" t="s">
        <v>165</v>
      </c>
      <c r="E263" s="132" t="s">
        <v>3565</v>
      </c>
      <c r="F263" s="133" t="s">
        <v>3566</v>
      </c>
      <c r="G263" s="134" t="s">
        <v>3122</v>
      </c>
      <c r="H263" s="135">
        <v>1</v>
      </c>
      <c r="I263" s="136"/>
      <c r="J263" s="137">
        <f t="shared" si="30"/>
        <v>0</v>
      </c>
      <c r="K263" s="133" t="s">
        <v>192</v>
      </c>
      <c r="L263" s="32"/>
      <c r="M263" s="138" t="s">
        <v>19</v>
      </c>
      <c r="N263" s="139" t="s">
        <v>43</v>
      </c>
      <c r="P263" s="140">
        <f t="shared" si="31"/>
        <v>0</v>
      </c>
      <c r="Q263" s="140">
        <v>0</v>
      </c>
      <c r="R263" s="140">
        <f t="shared" si="32"/>
        <v>0</v>
      </c>
      <c r="S263" s="140">
        <v>0</v>
      </c>
      <c r="T263" s="141">
        <f t="shared" si="33"/>
        <v>0</v>
      </c>
      <c r="AR263" s="142" t="s">
        <v>170</v>
      </c>
      <c r="AT263" s="142" t="s">
        <v>165</v>
      </c>
      <c r="AU263" s="142" t="s">
        <v>79</v>
      </c>
      <c r="AY263" s="17" t="s">
        <v>163</v>
      </c>
      <c r="BE263" s="143">
        <f t="shared" si="34"/>
        <v>0</v>
      </c>
      <c r="BF263" s="143">
        <f t="shared" si="35"/>
        <v>0</v>
      </c>
      <c r="BG263" s="143">
        <f t="shared" si="36"/>
        <v>0</v>
      </c>
      <c r="BH263" s="143">
        <f t="shared" si="37"/>
        <v>0</v>
      </c>
      <c r="BI263" s="143">
        <f t="shared" si="38"/>
        <v>0</v>
      </c>
      <c r="BJ263" s="17" t="s">
        <v>79</v>
      </c>
      <c r="BK263" s="143">
        <f t="shared" si="39"/>
        <v>0</v>
      </c>
      <c r="BL263" s="17" t="s">
        <v>170</v>
      </c>
      <c r="BM263" s="142" t="s">
        <v>1597</v>
      </c>
    </row>
    <row r="264" spans="2:65" s="1" customFormat="1" ht="24.2" customHeight="1">
      <c r="B264" s="32"/>
      <c r="C264" s="131" t="s">
        <v>939</v>
      </c>
      <c r="D264" s="131" t="s">
        <v>165</v>
      </c>
      <c r="E264" s="132" t="s">
        <v>3567</v>
      </c>
      <c r="F264" s="133" t="s">
        <v>3568</v>
      </c>
      <c r="G264" s="134" t="s">
        <v>2382</v>
      </c>
      <c r="H264" s="135">
        <v>190</v>
      </c>
      <c r="I264" s="136"/>
      <c r="J264" s="137">
        <f t="shared" si="30"/>
        <v>0</v>
      </c>
      <c r="K264" s="133" t="s">
        <v>192</v>
      </c>
      <c r="L264" s="32"/>
      <c r="M264" s="138" t="s">
        <v>19</v>
      </c>
      <c r="N264" s="139" t="s">
        <v>43</v>
      </c>
      <c r="P264" s="140">
        <f t="shared" si="31"/>
        <v>0</v>
      </c>
      <c r="Q264" s="140">
        <v>0</v>
      </c>
      <c r="R264" s="140">
        <f t="shared" si="32"/>
        <v>0</v>
      </c>
      <c r="S264" s="140">
        <v>0</v>
      </c>
      <c r="T264" s="141">
        <f t="shared" si="33"/>
        <v>0</v>
      </c>
      <c r="AR264" s="142" t="s">
        <v>170</v>
      </c>
      <c r="AT264" s="142" t="s">
        <v>165</v>
      </c>
      <c r="AU264" s="142" t="s">
        <v>79</v>
      </c>
      <c r="AY264" s="17" t="s">
        <v>163</v>
      </c>
      <c r="BE264" s="143">
        <f t="shared" si="34"/>
        <v>0</v>
      </c>
      <c r="BF264" s="143">
        <f t="shared" si="35"/>
        <v>0</v>
      </c>
      <c r="BG264" s="143">
        <f t="shared" si="36"/>
        <v>0</v>
      </c>
      <c r="BH264" s="143">
        <f t="shared" si="37"/>
        <v>0</v>
      </c>
      <c r="BI264" s="143">
        <f t="shared" si="38"/>
        <v>0</v>
      </c>
      <c r="BJ264" s="17" t="s">
        <v>79</v>
      </c>
      <c r="BK264" s="143">
        <f t="shared" si="39"/>
        <v>0</v>
      </c>
      <c r="BL264" s="17" t="s">
        <v>170</v>
      </c>
      <c r="BM264" s="142" t="s">
        <v>1607</v>
      </c>
    </row>
    <row r="265" spans="2:65" s="1" customFormat="1" ht="24.2" customHeight="1">
      <c r="B265" s="32"/>
      <c r="C265" s="131" t="s">
        <v>941</v>
      </c>
      <c r="D265" s="131" t="s">
        <v>165</v>
      </c>
      <c r="E265" s="132" t="s">
        <v>3569</v>
      </c>
      <c r="F265" s="133" t="s">
        <v>3570</v>
      </c>
      <c r="G265" s="134" t="s">
        <v>2382</v>
      </c>
      <c r="H265" s="135">
        <v>150</v>
      </c>
      <c r="I265" s="136"/>
      <c r="J265" s="137">
        <f t="shared" si="30"/>
        <v>0</v>
      </c>
      <c r="K265" s="133" t="s">
        <v>192</v>
      </c>
      <c r="L265" s="32"/>
      <c r="M265" s="138" t="s">
        <v>19</v>
      </c>
      <c r="N265" s="139" t="s">
        <v>43</v>
      </c>
      <c r="P265" s="140">
        <f t="shared" si="31"/>
        <v>0</v>
      </c>
      <c r="Q265" s="140">
        <v>0</v>
      </c>
      <c r="R265" s="140">
        <f t="shared" si="32"/>
        <v>0</v>
      </c>
      <c r="S265" s="140">
        <v>0</v>
      </c>
      <c r="T265" s="141">
        <f t="shared" si="33"/>
        <v>0</v>
      </c>
      <c r="AR265" s="142" t="s">
        <v>170</v>
      </c>
      <c r="AT265" s="142" t="s">
        <v>165</v>
      </c>
      <c r="AU265" s="142" t="s">
        <v>79</v>
      </c>
      <c r="AY265" s="17" t="s">
        <v>163</v>
      </c>
      <c r="BE265" s="143">
        <f t="shared" si="34"/>
        <v>0</v>
      </c>
      <c r="BF265" s="143">
        <f t="shared" si="35"/>
        <v>0</v>
      </c>
      <c r="BG265" s="143">
        <f t="shared" si="36"/>
        <v>0</v>
      </c>
      <c r="BH265" s="143">
        <f t="shared" si="37"/>
        <v>0</v>
      </c>
      <c r="BI265" s="143">
        <f t="shared" si="38"/>
        <v>0</v>
      </c>
      <c r="BJ265" s="17" t="s">
        <v>79</v>
      </c>
      <c r="BK265" s="143">
        <f t="shared" si="39"/>
        <v>0</v>
      </c>
      <c r="BL265" s="17" t="s">
        <v>170</v>
      </c>
      <c r="BM265" s="142" t="s">
        <v>1617</v>
      </c>
    </row>
    <row r="266" spans="2:65" s="1" customFormat="1" ht="16.5" customHeight="1">
      <c r="B266" s="32"/>
      <c r="C266" s="131" t="s">
        <v>946</v>
      </c>
      <c r="D266" s="131" t="s">
        <v>165</v>
      </c>
      <c r="E266" s="132" t="s">
        <v>3571</v>
      </c>
      <c r="F266" s="133" t="s">
        <v>3572</v>
      </c>
      <c r="G266" s="134" t="s">
        <v>2382</v>
      </c>
      <c r="H266" s="135">
        <v>160</v>
      </c>
      <c r="I266" s="136"/>
      <c r="J266" s="137">
        <f t="shared" si="30"/>
        <v>0</v>
      </c>
      <c r="K266" s="133" t="s">
        <v>192</v>
      </c>
      <c r="L266" s="32"/>
      <c r="M266" s="138" t="s">
        <v>19</v>
      </c>
      <c r="N266" s="139" t="s">
        <v>43</v>
      </c>
      <c r="P266" s="140">
        <f t="shared" si="31"/>
        <v>0</v>
      </c>
      <c r="Q266" s="140">
        <v>0</v>
      </c>
      <c r="R266" s="140">
        <f t="shared" si="32"/>
        <v>0</v>
      </c>
      <c r="S266" s="140">
        <v>0</v>
      </c>
      <c r="T266" s="141">
        <f t="shared" si="33"/>
        <v>0</v>
      </c>
      <c r="AR266" s="142" t="s">
        <v>170</v>
      </c>
      <c r="AT266" s="142" t="s">
        <v>165</v>
      </c>
      <c r="AU266" s="142" t="s">
        <v>79</v>
      </c>
      <c r="AY266" s="17" t="s">
        <v>163</v>
      </c>
      <c r="BE266" s="143">
        <f t="shared" si="34"/>
        <v>0</v>
      </c>
      <c r="BF266" s="143">
        <f t="shared" si="35"/>
        <v>0</v>
      </c>
      <c r="BG266" s="143">
        <f t="shared" si="36"/>
        <v>0</v>
      </c>
      <c r="BH266" s="143">
        <f t="shared" si="37"/>
        <v>0</v>
      </c>
      <c r="BI266" s="143">
        <f t="shared" si="38"/>
        <v>0</v>
      </c>
      <c r="BJ266" s="17" t="s">
        <v>79</v>
      </c>
      <c r="BK266" s="143">
        <f t="shared" si="39"/>
        <v>0</v>
      </c>
      <c r="BL266" s="17" t="s">
        <v>170</v>
      </c>
      <c r="BM266" s="142" t="s">
        <v>1627</v>
      </c>
    </row>
    <row r="267" spans="2:65" s="1" customFormat="1" ht="16.5" customHeight="1">
      <c r="B267" s="32"/>
      <c r="C267" s="131" t="s">
        <v>953</v>
      </c>
      <c r="D267" s="131" t="s">
        <v>165</v>
      </c>
      <c r="E267" s="132" t="s">
        <v>3573</v>
      </c>
      <c r="F267" s="133" t="s">
        <v>3574</v>
      </c>
      <c r="G267" s="134" t="s">
        <v>3122</v>
      </c>
      <c r="H267" s="135">
        <v>1</v>
      </c>
      <c r="I267" s="136"/>
      <c r="J267" s="137">
        <f t="shared" si="30"/>
        <v>0</v>
      </c>
      <c r="K267" s="133" t="s">
        <v>192</v>
      </c>
      <c r="L267" s="32"/>
      <c r="M267" s="138" t="s">
        <v>19</v>
      </c>
      <c r="N267" s="139" t="s">
        <v>43</v>
      </c>
      <c r="P267" s="140">
        <f t="shared" si="31"/>
        <v>0</v>
      </c>
      <c r="Q267" s="140">
        <v>0</v>
      </c>
      <c r="R267" s="140">
        <f t="shared" si="32"/>
        <v>0</v>
      </c>
      <c r="S267" s="140">
        <v>0</v>
      </c>
      <c r="T267" s="141">
        <f t="shared" si="33"/>
        <v>0</v>
      </c>
      <c r="AR267" s="142" t="s">
        <v>170</v>
      </c>
      <c r="AT267" s="142" t="s">
        <v>165</v>
      </c>
      <c r="AU267" s="142" t="s">
        <v>79</v>
      </c>
      <c r="AY267" s="17" t="s">
        <v>163</v>
      </c>
      <c r="BE267" s="143">
        <f t="shared" si="34"/>
        <v>0</v>
      </c>
      <c r="BF267" s="143">
        <f t="shared" si="35"/>
        <v>0</v>
      </c>
      <c r="BG267" s="143">
        <f t="shared" si="36"/>
        <v>0</v>
      </c>
      <c r="BH267" s="143">
        <f t="shared" si="37"/>
        <v>0</v>
      </c>
      <c r="BI267" s="143">
        <f t="shared" si="38"/>
        <v>0</v>
      </c>
      <c r="BJ267" s="17" t="s">
        <v>79</v>
      </c>
      <c r="BK267" s="143">
        <f t="shared" si="39"/>
        <v>0</v>
      </c>
      <c r="BL267" s="17" t="s">
        <v>170</v>
      </c>
      <c r="BM267" s="142" t="s">
        <v>1637</v>
      </c>
    </row>
    <row r="268" spans="2:65" s="11" customFormat="1" ht="25.9" customHeight="1">
      <c r="B268" s="119"/>
      <c r="D268" s="120" t="s">
        <v>71</v>
      </c>
      <c r="E268" s="121" t="s">
        <v>3575</v>
      </c>
      <c r="F268" s="121" t="s">
        <v>3576</v>
      </c>
      <c r="I268" s="122"/>
      <c r="J268" s="123">
        <f>BK268</f>
        <v>0</v>
      </c>
      <c r="L268" s="119"/>
      <c r="M268" s="124"/>
      <c r="P268" s="125">
        <f>SUM(P269:P274)</f>
        <v>0</v>
      </c>
      <c r="R268" s="125">
        <f>SUM(R269:R274)</f>
        <v>0</v>
      </c>
      <c r="T268" s="126">
        <f>SUM(T269:T274)</f>
        <v>0</v>
      </c>
      <c r="AR268" s="120" t="s">
        <v>79</v>
      </c>
      <c r="AT268" s="127" t="s">
        <v>71</v>
      </c>
      <c r="AU268" s="127" t="s">
        <v>72</v>
      </c>
      <c r="AY268" s="120" t="s">
        <v>163</v>
      </c>
      <c r="BK268" s="128">
        <f>SUM(BK269:BK274)</f>
        <v>0</v>
      </c>
    </row>
    <row r="269" spans="2:65" s="1" customFormat="1" ht="37.9" customHeight="1">
      <c r="B269" s="32"/>
      <c r="C269" s="131" t="s">
        <v>959</v>
      </c>
      <c r="D269" s="131" t="s">
        <v>165</v>
      </c>
      <c r="E269" s="132" t="s">
        <v>3577</v>
      </c>
      <c r="F269" s="133" t="s">
        <v>3578</v>
      </c>
      <c r="G269" s="134" t="s">
        <v>2382</v>
      </c>
      <c r="H269" s="135">
        <v>3</v>
      </c>
      <c r="I269" s="136"/>
      <c r="J269" s="137">
        <f t="shared" ref="J269:J274" si="40">ROUND(I269*H269,2)</f>
        <v>0</v>
      </c>
      <c r="K269" s="133" t="s">
        <v>192</v>
      </c>
      <c r="L269" s="32"/>
      <c r="M269" s="138" t="s">
        <v>19</v>
      </c>
      <c r="N269" s="139" t="s">
        <v>43</v>
      </c>
      <c r="P269" s="140">
        <f t="shared" ref="P269:P274" si="41">O269*H269</f>
        <v>0</v>
      </c>
      <c r="Q269" s="140">
        <v>0</v>
      </c>
      <c r="R269" s="140">
        <f t="shared" ref="R269:R274" si="42">Q269*H269</f>
        <v>0</v>
      </c>
      <c r="S269" s="140">
        <v>0</v>
      </c>
      <c r="T269" s="141">
        <f t="shared" ref="T269:T274" si="43">S269*H269</f>
        <v>0</v>
      </c>
      <c r="AR269" s="142" t="s">
        <v>170</v>
      </c>
      <c r="AT269" s="142" t="s">
        <v>165</v>
      </c>
      <c r="AU269" s="142" t="s">
        <v>79</v>
      </c>
      <c r="AY269" s="17" t="s">
        <v>163</v>
      </c>
      <c r="BE269" s="143">
        <f t="shared" ref="BE269:BE274" si="44">IF(N269="základní",J269,0)</f>
        <v>0</v>
      </c>
      <c r="BF269" s="143">
        <f t="shared" ref="BF269:BF274" si="45">IF(N269="snížená",J269,0)</f>
        <v>0</v>
      </c>
      <c r="BG269" s="143">
        <f t="shared" ref="BG269:BG274" si="46">IF(N269="zákl. přenesená",J269,0)</f>
        <v>0</v>
      </c>
      <c r="BH269" s="143">
        <f t="shared" ref="BH269:BH274" si="47">IF(N269="sníž. přenesená",J269,0)</f>
        <v>0</v>
      </c>
      <c r="BI269" s="143">
        <f t="shared" ref="BI269:BI274" si="48">IF(N269="nulová",J269,0)</f>
        <v>0</v>
      </c>
      <c r="BJ269" s="17" t="s">
        <v>79</v>
      </c>
      <c r="BK269" s="143">
        <f t="shared" ref="BK269:BK274" si="49">ROUND(I269*H269,2)</f>
        <v>0</v>
      </c>
      <c r="BL269" s="17" t="s">
        <v>170</v>
      </c>
      <c r="BM269" s="142" t="s">
        <v>1645</v>
      </c>
    </row>
    <row r="270" spans="2:65" s="1" customFormat="1" ht="16.5" customHeight="1">
      <c r="B270" s="32"/>
      <c r="C270" s="131" t="s">
        <v>965</v>
      </c>
      <c r="D270" s="131" t="s">
        <v>165</v>
      </c>
      <c r="E270" s="132" t="s">
        <v>3579</v>
      </c>
      <c r="F270" s="133" t="s">
        <v>3580</v>
      </c>
      <c r="G270" s="134" t="s">
        <v>2382</v>
      </c>
      <c r="H270" s="135">
        <v>3</v>
      </c>
      <c r="I270" s="136"/>
      <c r="J270" s="137">
        <f t="shared" si="40"/>
        <v>0</v>
      </c>
      <c r="K270" s="133" t="s">
        <v>192</v>
      </c>
      <c r="L270" s="32"/>
      <c r="M270" s="138" t="s">
        <v>19</v>
      </c>
      <c r="N270" s="139" t="s">
        <v>43</v>
      </c>
      <c r="P270" s="140">
        <f t="shared" si="41"/>
        <v>0</v>
      </c>
      <c r="Q270" s="140">
        <v>0</v>
      </c>
      <c r="R270" s="140">
        <f t="shared" si="42"/>
        <v>0</v>
      </c>
      <c r="S270" s="140">
        <v>0</v>
      </c>
      <c r="T270" s="141">
        <f t="shared" si="43"/>
        <v>0</v>
      </c>
      <c r="AR270" s="142" t="s">
        <v>170</v>
      </c>
      <c r="AT270" s="142" t="s">
        <v>165</v>
      </c>
      <c r="AU270" s="142" t="s">
        <v>79</v>
      </c>
      <c r="AY270" s="17" t="s">
        <v>163</v>
      </c>
      <c r="BE270" s="143">
        <f t="shared" si="44"/>
        <v>0</v>
      </c>
      <c r="BF270" s="143">
        <f t="shared" si="45"/>
        <v>0</v>
      </c>
      <c r="BG270" s="143">
        <f t="shared" si="46"/>
        <v>0</v>
      </c>
      <c r="BH270" s="143">
        <f t="shared" si="47"/>
        <v>0</v>
      </c>
      <c r="BI270" s="143">
        <f t="shared" si="48"/>
        <v>0</v>
      </c>
      <c r="BJ270" s="17" t="s">
        <v>79</v>
      </c>
      <c r="BK270" s="143">
        <f t="shared" si="49"/>
        <v>0</v>
      </c>
      <c r="BL270" s="17" t="s">
        <v>170</v>
      </c>
      <c r="BM270" s="142" t="s">
        <v>1653</v>
      </c>
    </row>
    <row r="271" spans="2:65" s="1" customFormat="1" ht="16.5" customHeight="1">
      <c r="B271" s="32"/>
      <c r="C271" s="131" t="s">
        <v>968</v>
      </c>
      <c r="D271" s="131" t="s">
        <v>165</v>
      </c>
      <c r="E271" s="132" t="s">
        <v>3581</v>
      </c>
      <c r="F271" s="133" t="s">
        <v>3582</v>
      </c>
      <c r="G271" s="134" t="s">
        <v>3122</v>
      </c>
      <c r="H271" s="135">
        <v>1</v>
      </c>
      <c r="I271" s="136"/>
      <c r="J271" s="137">
        <f t="shared" si="40"/>
        <v>0</v>
      </c>
      <c r="K271" s="133" t="s">
        <v>192</v>
      </c>
      <c r="L271" s="32"/>
      <c r="M271" s="138" t="s">
        <v>19</v>
      </c>
      <c r="N271" s="139" t="s">
        <v>43</v>
      </c>
      <c r="P271" s="140">
        <f t="shared" si="41"/>
        <v>0</v>
      </c>
      <c r="Q271" s="140">
        <v>0</v>
      </c>
      <c r="R271" s="140">
        <f t="shared" si="42"/>
        <v>0</v>
      </c>
      <c r="S271" s="140">
        <v>0</v>
      </c>
      <c r="T271" s="141">
        <f t="shared" si="43"/>
        <v>0</v>
      </c>
      <c r="AR271" s="142" t="s">
        <v>170</v>
      </c>
      <c r="AT271" s="142" t="s">
        <v>165</v>
      </c>
      <c r="AU271" s="142" t="s">
        <v>79</v>
      </c>
      <c r="AY271" s="17" t="s">
        <v>163</v>
      </c>
      <c r="BE271" s="143">
        <f t="shared" si="44"/>
        <v>0</v>
      </c>
      <c r="BF271" s="143">
        <f t="shared" si="45"/>
        <v>0</v>
      </c>
      <c r="BG271" s="143">
        <f t="shared" si="46"/>
        <v>0</v>
      </c>
      <c r="BH271" s="143">
        <f t="shared" si="47"/>
        <v>0</v>
      </c>
      <c r="BI271" s="143">
        <f t="shared" si="48"/>
        <v>0</v>
      </c>
      <c r="BJ271" s="17" t="s">
        <v>79</v>
      </c>
      <c r="BK271" s="143">
        <f t="shared" si="49"/>
        <v>0</v>
      </c>
      <c r="BL271" s="17" t="s">
        <v>170</v>
      </c>
      <c r="BM271" s="142" t="s">
        <v>1661</v>
      </c>
    </row>
    <row r="272" spans="2:65" s="1" customFormat="1" ht="16.5" customHeight="1">
      <c r="B272" s="32"/>
      <c r="C272" s="131" t="s">
        <v>974</v>
      </c>
      <c r="D272" s="131" t="s">
        <v>165</v>
      </c>
      <c r="E272" s="132" t="s">
        <v>3583</v>
      </c>
      <c r="F272" s="133" t="s">
        <v>3584</v>
      </c>
      <c r="G272" s="134" t="s">
        <v>3122</v>
      </c>
      <c r="H272" s="135">
        <v>1</v>
      </c>
      <c r="I272" s="136"/>
      <c r="J272" s="137">
        <f t="shared" si="40"/>
        <v>0</v>
      </c>
      <c r="K272" s="133" t="s">
        <v>192</v>
      </c>
      <c r="L272" s="32"/>
      <c r="M272" s="138" t="s">
        <v>19</v>
      </c>
      <c r="N272" s="139" t="s">
        <v>43</v>
      </c>
      <c r="P272" s="140">
        <f t="shared" si="41"/>
        <v>0</v>
      </c>
      <c r="Q272" s="140">
        <v>0</v>
      </c>
      <c r="R272" s="140">
        <f t="shared" si="42"/>
        <v>0</v>
      </c>
      <c r="S272" s="140">
        <v>0</v>
      </c>
      <c r="T272" s="141">
        <f t="shared" si="43"/>
        <v>0</v>
      </c>
      <c r="AR272" s="142" t="s">
        <v>170</v>
      </c>
      <c r="AT272" s="142" t="s">
        <v>165</v>
      </c>
      <c r="AU272" s="142" t="s">
        <v>79</v>
      </c>
      <c r="AY272" s="17" t="s">
        <v>163</v>
      </c>
      <c r="BE272" s="143">
        <f t="shared" si="44"/>
        <v>0</v>
      </c>
      <c r="BF272" s="143">
        <f t="shared" si="45"/>
        <v>0</v>
      </c>
      <c r="BG272" s="143">
        <f t="shared" si="46"/>
        <v>0</v>
      </c>
      <c r="BH272" s="143">
        <f t="shared" si="47"/>
        <v>0</v>
      </c>
      <c r="BI272" s="143">
        <f t="shared" si="48"/>
        <v>0</v>
      </c>
      <c r="BJ272" s="17" t="s">
        <v>79</v>
      </c>
      <c r="BK272" s="143">
        <f t="shared" si="49"/>
        <v>0</v>
      </c>
      <c r="BL272" s="17" t="s">
        <v>170</v>
      </c>
      <c r="BM272" s="142" t="s">
        <v>1669</v>
      </c>
    </row>
    <row r="273" spans="2:65" s="1" customFormat="1" ht="16.5" customHeight="1">
      <c r="B273" s="32"/>
      <c r="C273" s="131" t="s">
        <v>979</v>
      </c>
      <c r="D273" s="131" t="s">
        <v>165</v>
      </c>
      <c r="E273" s="132" t="s">
        <v>3585</v>
      </c>
      <c r="F273" s="133" t="s">
        <v>3586</v>
      </c>
      <c r="G273" s="134" t="s">
        <v>3122</v>
      </c>
      <c r="H273" s="135">
        <v>1</v>
      </c>
      <c r="I273" s="136"/>
      <c r="J273" s="137">
        <f t="shared" si="40"/>
        <v>0</v>
      </c>
      <c r="K273" s="133" t="s">
        <v>192</v>
      </c>
      <c r="L273" s="32"/>
      <c r="M273" s="138" t="s">
        <v>19</v>
      </c>
      <c r="N273" s="139" t="s">
        <v>43</v>
      </c>
      <c r="P273" s="140">
        <f t="shared" si="41"/>
        <v>0</v>
      </c>
      <c r="Q273" s="140">
        <v>0</v>
      </c>
      <c r="R273" s="140">
        <f t="shared" si="42"/>
        <v>0</v>
      </c>
      <c r="S273" s="140">
        <v>0</v>
      </c>
      <c r="T273" s="141">
        <f t="shared" si="43"/>
        <v>0</v>
      </c>
      <c r="AR273" s="142" t="s">
        <v>170</v>
      </c>
      <c r="AT273" s="142" t="s">
        <v>165</v>
      </c>
      <c r="AU273" s="142" t="s">
        <v>79</v>
      </c>
      <c r="AY273" s="17" t="s">
        <v>163</v>
      </c>
      <c r="BE273" s="143">
        <f t="shared" si="44"/>
        <v>0</v>
      </c>
      <c r="BF273" s="143">
        <f t="shared" si="45"/>
        <v>0</v>
      </c>
      <c r="BG273" s="143">
        <f t="shared" si="46"/>
        <v>0</v>
      </c>
      <c r="BH273" s="143">
        <f t="shared" si="47"/>
        <v>0</v>
      </c>
      <c r="BI273" s="143">
        <f t="shared" si="48"/>
        <v>0</v>
      </c>
      <c r="BJ273" s="17" t="s">
        <v>79</v>
      </c>
      <c r="BK273" s="143">
        <f t="shared" si="49"/>
        <v>0</v>
      </c>
      <c r="BL273" s="17" t="s">
        <v>170</v>
      </c>
      <c r="BM273" s="142" t="s">
        <v>1677</v>
      </c>
    </row>
    <row r="274" spans="2:65" s="1" customFormat="1" ht="16.5" customHeight="1">
      <c r="B274" s="32"/>
      <c r="C274" s="131" t="s">
        <v>983</v>
      </c>
      <c r="D274" s="131" t="s">
        <v>165</v>
      </c>
      <c r="E274" s="132" t="s">
        <v>3587</v>
      </c>
      <c r="F274" s="133" t="s">
        <v>3588</v>
      </c>
      <c r="G274" s="134" t="s">
        <v>3122</v>
      </c>
      <c r="H274" s="135">
        <v>1</v>
      </c>
      <c r="I274" s="136"/>
      <c r="J274" s="137">
        <f t="shared" si="40"/>
        <v>0</v>
      </c>
      <c r="K274" s="133" t="s">
        <v>192</v>
      </c>
      <c r="L274" s="32"/>
      <c r="M274" s="138" t="s">
        <v>19</v>
      </c>
      <c r="N274" s="139" t="s">
        <v>43</v>
      </c>
      <c r="P274" s="140">
        <f t="shared" si="41"/>
        <v>0</v>
      </c>
      <c r="Q274" s="140">
        <v>0</v>
      </c>
      <c r="R274" s="140">
        <f t="shared" si="42"/>
        <v>0</v>
      </c>
      <c r="S274" s="140">
        <v>0</v>
      </c>
      <c r="T274" s="141">
        <f t="shared" si="43"/>
        <v>0</v>
      </c>
      <c r="AR274" s="142" t="s">
        <v>170</v>
      </c>
      <c r="AT274" s="142" t="s">
        <v>165</v>
      </c>
      <c r="AU274" s="142" t="s">
        <v>79</v>
      </c>
      <c r="AY274" s="17" t="s">
        <v>163</v>
      </c>
      <c r="BE274" s="143">
        <f t="shared" si="44"/>
        <v>0</v>
      </c>
      <c r="BF274" s="143">
        <f t="shared" si="45"/>
        <v>0</v>
      </c>
      <c r="BG274" s="143">
        <f t="shared" si="46"/>
        <v>0</v>
      </c>
      <c r="BH274" s="143">
        <f t="shared" si="47"/>
        <v>0</v>
      </c>
      <c r="BI274" s="143">
        <f t="shared" si="48"/>
        <v>0</v>
      </c>
      <c r="BJ274" s="17" t="s">
        <v>79</v>
      </c>
      <c r="BK274" s="143">
        <f t="shared" si="49"/>
        <v>0</v>
      </c>
      <c r="BL274" s="17" t="s">
        <v>170</v>
      </c>
      <c r="BM274" s="142" t="s">
        <v>1690</v>
      </c>
    </row>
    <row r="275" spans="2:65" s="11" customFormat="1" ht="25.9" customHeight="1">
      <c r="B275" s="119"/>
      <c r="D275" s="120" t="s">
        <v>71</v>
      </c>
      <c r="E275" s="121" t="s">
        <v>226</v>
      </c>
      <c r="F275" s="121" t="s">
        <v>3589</v>
      </c>
      <c r="I275" s="122"/>
      <c r="J275" s="123">
        <f>BK275</f>
        <v>0</v>
      </c>
      <c r="L275" s="119"/>
      <c r="M275" s="124"/>
      <c r="P275" s="125">
        <f>SUM(P276:P281)</f>
        <v>0</v>
      </c>
      <c r="R275" s="125">
        <f>SUM(R276:R281)</f>
        <v>0</v>
      </c>
      <c r="T275" s="126">
        <f>SUM(T276:T281)</f>
        <v>0</v>
      </c>
      <c r="AR275" s="120" t="s">
        <v>79</v>
      </c>
      <c r="AT275" s="127" t="s">
        <v>71</v>
      </c>
      <c r="AU275" s="127" t="s">
        <v>72</v>
      </c>
      <c r="AY275" s="120" t="s">
        <v>163</v>
      </c>
      <c r="BK275" s="128">
        <f>SUM(BK276:BK281)</f>
        <v>0</v>
      </c>
    </row>
    <row r="276" spans="2:65" s="1" customFormat="1" ht="16.5" customHeight="1">
      <c r="B276" s="32"/>
      <c r="C276" s="131" t="s">
        <v>989</v>
      </c>
      <c r="D276" s="131" t="s">
        <v>165</v>
      </c>
      <c r="E276" s="132" t="s">
        <v>3590</v>
      </c>
      <c r="F276" s="133" t="s">
        <v>3591</v>
      </c>
      <c r="G276" s="134" t="s">
        <v>2382</v>
      </c>
      <c r="H276" s="135">
        <v>1</v>
      </c>
      <c r="I276" s="136"/>
      <c r="J276" s="137">
        <f t="shared" ref="J276:J281" si="50">ROUND(I276*H276,2)</f>
        <v>0</v>
      </c>
      <c r="K276" s="133" t="s">
        <v>192</v>
      </c>
      <c r="L276" s="32"/>
      <c r="M276" s="138" t="s">
        <v>19</v>
      </c>
      <c r="N276" s="139" t="s">
        <v>43</v>
      </c>
      <c r="P276" s="140">
        <f t="shared" ref="P276:P281" si="51">O276*H276</f>
        <v>0</v>
      </c>
      <c r="Q276" s="140">
        <v>0</v>
      </c>
      <c r="R276" s="140">
        <f t="shared" ref="R276:R281" si="52">Q276*H276</f>
        <v>0</v>
      </c>
      <c r="S276" s="140">
        <v>0</v>
      </c>
      <c r="T276" s="141">
        <f t="shared" ref="T276:T281" si="53">S276*H276</f>
        <v>0</v>
      </c>
      <c r="AR276" s="142" t="s">
        <v>170</v>
      </c>
      <c r="AT276" s="142" t="s">
        <v>165</v>
      </c>
      <c r="AU276" s="142" t="s">
        <v>79</v>
      </c>
      <c r="AY276" s="17" t="s">
        <v>163</v>
      </c>
      <c r="BE276" s="143">
        <f t="shared" ref="BE276:BE281" si="54">IF(N276="základní",J276,0)</f>
        <v>0</v>
      </c>
      <c r="BF276" s="143">
        <f t="shared" ref="BF276:BF281" si="55">IF(N276="snížená",J276,0)</f>
        <v>0</v>
      </c>
      <c r="BG276" s="143">
        <f t="shared" ref="BG276:BG281" si="56">IF(N276="zákl. přenesená",J276,0)</f>
        <v>0</v>
      </c>
      <c r="BH276" s="143">
        <f t="shared" ref="BH276:BH281" si="57">IF(N276="sníž. přenesená",J276,0)</f>
        <v>0</v>
      </c>
      <c r="BI276" s="143">
        <f t="shared" ref="BI276:BI281" si="58">IF(N276="nulová",J276,0)</f>
        <v>0</v>
      </c>
      <c r="BJ276" s="17" t="s">
        <v>79</v>
      </c>
      <c r="BK276" s="143">
        <f t="shared" ref="BK276:BK281" si="59">ROUND(I276*H276,2)</f>
        <v>0</v>
      </c>
      <c r="BL276" s="17" t="s">
        <v>170</v>
      </c>
      <c r="BM276" s="142" t="s">
        <v>1703</v>
      </c>
    </row>
    <row r="277" spans="2:65" s="1" customFormat="1" ht="16.5" customHeight="1">
      <c r="B277" s="32"/>
      <c r="C277" s="131" t="s">
        <v>994</v>
      </c>
      <c r="D277" s="131" t="s">
        <v>165</v>
      </c>
      <c r="E277" s="132" t="s">
        <v>3592</v>
      </c>
      <c r="F277" s="133" t="s">
        <v>3593</v>
      </c>
      <c r="G277" s="134" t="s">
        <v>2382</v>
      </c>
      <c r="H277" s="135">
        <v>1</v>
      </c>
      <c r="I277" s="136"/>
      <c r="J277" s="137">
        <f t="shared" si="50"/>
        <v>0</v>
      </c>
      <c r="K277" s="133" t="s">
        <v>192</v>
      </c>
      <c r="L277" s="32"/>
      <c r="M277" s="138" t="s">
        <v>19</v>
      </c>
      <c r="N277" s="139" t="s">
        <v>43</v>
      </c>
      <c r="P277" s="140">
        <f t="shared" si="51"/>
        <v>0</v>
      </c>
      <c r="Q277" s="140">
        <v>0</v>
      </c>
      <c r="R277" s="140">
        <f t="shared" si="52"/>
        <v>0</v>
      </c>
      <c r="S277" s="140">
        <v>0</v>
      </c>
      <c r="T277" s="141">
        <f t="shared" si="53"/>
        <v>0</v>
      </c>
      <c r="AR277" s="142" t="s">
        <v>170</v>
      </c>
      <c r="AT277" s="142" t="s">
        <v>165</v>
      </c>
      <c r="AU277" s="142" t="s">
        <v>79</v>
      </c>
      <c r="AY277" s="17" t="s">
        <v>163</v>
      </c>
      <c r="BE277" s="143">
        <f t="shared" si="54"/>
        <v>0</v>
      </c>
      <c r="BF277" s="143">
        <f t="shared" si="55"/>
        <v>0</v>
      </c>
      <c r="BG277" s="143">
        <f t="shared" si="56"/>
        <v>0</v>
      </c>
      <c r="BH277" s="143">
        <f t="shared" si="57"/>
        <v>0</v>
      </c>
      <c r="BI277" s="143">
        <f t="shared" si="58"/>
        <v>0</v>
      </c>
      <c r="BJ277" s="17" t="s">
        <v>79</v>
      </c>
      <c r="BK277" s="143">
        <f t="shared" si="59"/>
        <v>0</v>
      </c>
      <c r="BL277" s="17" t="s">
        <v>170</v>
      </c>
      <c r="BM277" s="142" t="s">
        <v>1712</v>
      </c>
    </row>
    <row r="278" spans="2:65" s="1" customFormat="1" ht="16.5" customHeight="1">
      <c r="B278" s="32"/>
      <c r="C278" s="131" t="s">
        <v>1000</v>
      </c>
      <c r="D278" s="131" t="s">
        <v>165</v>
      </c>
      <c r="E278" s="132" t="s">
        <v>3594</v>
      </c>
      <c r="F278" s="133" t="s">
        <v>3595</v>
      </c>
      <c r="G278" s="134" t="s">
        <v>2382</v>
      </c>
      <c r="H278" s="135">
        <v>1</v>
      </c>
      <c r="I278" s="136"/>
      <c r="J278" s="137">
        <f t="shared" si="50"/>
        <v>0</v>
      </c>
      <c r="K278" s="133" t="s">
        <v>192</v>
      </c>
      <c r="L278" s="32"/>
      <c r="M278" s="138" t="s">
        <v>19</v>
      </c>
      <c r="N278" s="139" t="s">
        <v>43</v>
      </c>
      <c r="P278" s="140">
        <f t="shared" si="51"/>
        <v>0</v>
      </c>
      <c r="Q278" s="140">
        <v>0</v>
      </c>
      <c r="R278" s="140">
        <f t="shared" si="52"/>
        <v>0</v>
      </c>
      <c r="S278" s="140">
        <v>0</v>
      </c>
      <c r="T278" s="141">
        <f t="shared" si="53"/>
        <v>0</v>
      </c>
      <c r="AR278" s="142" t="s">
        <v>170</v>
      </c>
      <c r="AT278" s="142" t="s">
        <v>165</v>
      </c>
      <c r="AU278" s="142" t="s">
        <v>79</v>
      </c>
      <c r="AY278" s="17" t="s">
        <v>163</v>
      </c>
      <c r="BE278" s="143">
        <f t="shared" si="54"/>
        <v>0</v>
      </c>
      <c r="BF278" s="143">
        <f t="shared" si="55"/>
        <v>0</v>
      </c>
      <c r="BG278" s="143">
        <f t="shared" si="56"/>
        <v>0</v>
      </c>
      <c r="BH278" s="143">
        <f t="shared" si="57"/>
        <v>0</v>
      </c>
      <c r="BI278" s="143">
        <f t="shared" si="58"/>
        <v>0</v>
      </c>
      <c r="BJ278" s="17" t="s">
        <v>79</v>
      </c>
      <c r="BK278" s="143">
        <f t="shared" si="59"/>
        <v>0</v>
      </c>
      <c r="BL278" s="17" t="s">
        <v>170</v>
      </c>
      <c r="BM278" s="142" t="s">
        <v>1723</v>
      </c>
    </row>
    <row r="279" spans="2:65" s="1" customFormat="1" ht="16.5" customHeight="1">
      <c r="B279" s="32"/>
      <c r="C279" s="131" t="s">
        <v>1005</v>
      </c>
      <c r="D279" s="131" t="s">
        <v>165</v>
      </c>
      <c r="E279" s="132" t="s">
        <v>3596</v>
      </c>
      <c r="F279" s="133" t="s">
        <v>3597</v>
      </c>
      <c r="G279" s="134" t="s">
        <v>2382</v>
      </c>
      <c r="H279" s="135">
        <v>1</v>
      </c>
      <c r="I279" s="136"/>
      <c r="J279" s="137">
        <f t="shared" si="50"/>
        <v>0</v>
      </c>
      <c r="K279" s="133" t="s">
        <v>192</v>
      </c>
      <c r="L279" s="32"/>
      <c r="M279" s="138" t="s">
        <v>19</v>
      </c>
      <c r="N279" s="139" t="s">
        <v>43</v>
      </c>
      <c r="P279" s="140">
        <f t="shared" si="51"/>
        <v>0</v>
      </c>
      <c r="Q279" s="140">
        <v>0</v>
      </c>
      <c r="R279" s="140">
        <f t="shared" si="52"/>
        <v>0</v>
      </c>
      <c r="S279" s="140">
        <v>0</v>
      </c>
      <c r="T279" s="141">
        <f t="shared" si="53"/>
        <v>0</v>
      </c>
      <c r="AR279" s="142" t="s">
        <v>170</v>
      </c>
      <c r="AT279" s="142" t="s">
        <v>165</v>
      </c>
      <c r="AU279" s="142" t="s">
        <v>79</v>
      </c>
      <c r="AY279" s="17" t="s">
        <v>163</v>
      </c>
      <c r="BE279" s="143">
        <f t="shared" si="54"/>
        <v>0</v>
      </c>
      <c r="BF279" s="143">
        <f t="shared" si="55"/>
        <v>0</v>
      </c>
      <c r="BG279" s="143">
        <f t="shared" si="56"/>
        <v>0</v>
      </c>
      <c r="BH279" s="143">
        <f t="shared" si="57"/>
        <v>0</v>
      </c>
      <c r="BI279" s="143">
        <f t="shared" si="58"/>
        <v>0</v>
      </c>
      <c r="BJ279" s="17" t="s">
        <v>79</v>
      </c>
      <c r="BK279" s="143">
        <f t="shared" si="59"/>
        <v>0</v>
      </c>
      <c r="BL279" s="17" t="s">
        <v>170</v>
      </c>
      <c r="BM279" s="142" t="s">
        <v>1734</v>
      </c>
    </row>
    <row r="280" spans="2:65" s="1" customFormat="1" ht="16.5" customHeight="1">
      <c r="B280" s="32"/>
      <c r="C280" s="131" t="s">
        <v>1011</v>
      </c>
      <c r="D280" s="131" t="s">
        <v>165</v>
      </c>
      <c r="E280" s="132" t="s">
        <v>3598</v>
      </c>
      <c r="F280" s="133" t="s">
        <v>3599</v>
      </c>
      <c r="G280" s="134" t="s">
        <v>2382</v>
      </c>
      <c r="H280" s="135">
        <v>1</v>
      </c>
      <c r="I280" s="136"/>
      <c r="J280" s="137">
        <f t="shared" si="50"/>
        <v>0</v>
      </c>
      <c r="K280" s="133" t="s">
        <v>192</v>
      </c>
      <c r="L280" s="32"/>
      <c r="M280" s="138" t="s">
        <v>19</v>
      </c>
      <c r="N280" s="139" t="s">
        <v>43</v>
      </c>
      <c r="P280" s="140">
        <f t="shared" si="51"/>
        <v>0</v>
      </c>
      <c r="Q280" s="140">
        <v>0</v>
      </c>
      <c r="R280" s="140">
        <f t="shared" si="52"/>
        <v>0</v>
      </c>
      <c r="S280" s="140">
        <v>0</v>
      </c>
      <c r="T280" s="141">
        <f t="shared" si="53"/>
        <v>0</v>
      </c>
      <c r="AR280" s="142" t="s">
        <v>170</v>
      </c>
      <c r="AT280" s="142" t="s">
        <v>165</v>
      </c>
      <c r="AU280" s="142" t="s">
        <v>79</v>
      </c>
      <c r="AY280" s="17" t="s">
        <v>163</v>
      </c>
      <c r="BE280" s="143">
        <f t="shared" si="54"/>
        <v>0</v>
      </c>
      <c r="BF280" s="143">
        <f t="shared" si="55"/>
        <v>0</v>
      </c>
      <c r="BG280" s="143">
        <f t="shared" si="56"/>
        <v>0</v>
      </c>
      <c r="BH280" s="143">
        <f t="shared" si="57"/>
        <v>0</v>
      </c>
      <c r="BI280" s="143">
        <f t="shared" si="58"/>
        <v>0</v>
      </c>
      <c r="BJ280" s="17" t="s">
        <v>79</v>
      </c>
      <c r="BK280" s="143">
        <f t="shared" si="59"/>
        <v>0</v>
      </c>
      <c r="BL280" s="17" t="s">
        <v>170</v>
      </c>
      <c r="BM280" s="142" t="s">
        <v>1747</v>
      </c>
    </row>
    <row r="281" spans="2:65" s="1" customFormat="1" ht="16.5" customHeight="1">
      <c r="B281" s="32"/>
      <c r="C281" s="131" t="s">
        <v>1017</v>
      </c>
      <c r="D281" s="131" t="s">
        <v>165</v>
      </c>
      <c r="E281" s="132" t="s">
        <v>3600</v>
      </c>
      <c r="F281" s="133" t="s">
        <v>3601</v>
      </c>
      <c r="G281" s="134" t="s">
        <v>2382</v>
      </c>
      <c r="H281" s="135">
        <v>1</v>
      </c>
      <c r="I281" s="136"/>
      <c r="J281" s="137">
        <f t="shared" si="50"/>
        <v>0</v>
      </c>
      <c r="K281" s="133" t="s">
        <v>192</v>
      </c>
      <c r="L281" s="32"/>
      <c r="M281" s="184" t="s">
        <v>19</v>
      </c>
      <c r="N281" s="185" t="s">
        <v>43</v>
      </c>
      <c r="O281" s="182"/>
      <c r="P281" s="186">
        <f t="shared" si="51"/>
        <v>0</v>
      </c>
      <c r="Q281" s="186">
        <v>0</v>
      </c>
      <c r="R281" s="186">
        <f t="shared" si="52"/>
        <v>0</v>
      </c>
      <c r="S281" s="186">
        <v>0</v>
      </c>
      <c r="T281" s="187">
        <f t="shared" si="53"/>
        <v>0</v>
      </c>
      <c r="AR281" s="142" t="s">
        <v>170</v>
      </c>
      <c r="AT281" s="142" t="s">
        <v>165</v>
      </c>
      <c r="AU281" s="142" t="s">
        <v>79</v>
      </c>
      <c r="AY281" s="17" t="s">
        <v>163</v>
      </c>
      <c r="BE281" s="143">
        <f t="shared" si="54"/>
        <v>0</v>
      </c>
      <c r="BF281" s="143">
        <f t="shared" si="55"/>
        <v>0</v>
      </c>
      <c r="BG281" s="143">
        <f t="shared" si="56"/>
        <v>0</v>
      </c>
      <c r="BH281" s="143">
        <f t="shared" si="57"/>
        <v>0</v>
      </c>
      <c r="BI281" s="143">
        <f t="shared" si="58"/>
        <v>0</v>
      </c>
      <c r="BJ281" s="17" t="s">
        <v>79</v>
      </c>
      <c r="BK281" s="143">
        <f t="shared" si="59"/>
        <v>0</v>
      </c>
      <c r="BL281" s="17" t="s">
        <v>170</v>
      </c>
      <c r="BM281" s="142" t="s">
        <v>1757</v>
      </c>
    </row>
    <row r="282" spans="2:65" s="1" customFormat="1" ht="6.95" customHeight="1">
      <c r="B282" s="41"/>
      <c r="C282" s="42"/>
      <c r="D282" s="42"/>
      <c r="E282" s="42"/>
      <c r="F282" s="42"/>
      <c r="G282" s="42"/>
      <c r="H282" s="42"/>
      <c r="I282" s="42"/>
      <c r="J282" s="42"/>
      <c r="K282" s="42"/>
      <c r="L282" s="32"/>
    </row>
  </sheetData>
  <sheetProtection algorithmName="SHA-512" hashValue="FcserUUYi/bVLBckEatAnUmnxjxql4DEeUgw5NITODN9BiOcEzgzrefalCbYhM5Pg4dilGGUf3woPmRKT/GZmw==" saltValue="pBZXF2enXIqUrslJRaGKiK7PEp2ROHwyI2cEBA1IApTJPqP59PUa8Vx+lIRBLrf4quK8oeD4UCIUNP2doilbvw==" spinCount="100000" sheet="1" objects="1" scenarios="1" formatColumns="0" formatRows="0" autoFilter="0"/>
  <autoFilter ref="C94:K281" xr:uid="{00000000-0009-0000-0000-000005000000}"/>
  <mergeCells count="12">
    <mergeCell ref="E87:H87"/>
    <mergeCell ref="L2:V2"/>
    <mergeCell ref="E50:H50"/>
    <mergeCell ref="E52:H52"/>
    <mergeCell ref="E54:H54"/>
    <mergeCell ref="E83:H83"/>
    <mergeCell ref="E85:H85"/>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461"/>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99"/>
      <c r="M2" s="299"/>
      <c r="N2" s="299"/>
      <c r="O2" s="299"/>
      <c r="P2" s="299"/>
      <c r="Q2" s="299"/>
      <c r="R2" s="299"/>
      <c r="S2" s="299"/>
      <c r="T2" s="299"/>
      <c r="U2" s="299"/>
      <c r="V2" s="299"/>
      <c r="AT2" s="17" t="s">
        <v>101</v>
      </c>
    </row>
    <row r="3" spans="2:46" ht="6.95" customHeight="1">
      <c r="B3" s="18"/>
      <c r="C3" s="19"/>
      <c r="D3" s="19"/>
      <c r="E3" s="19"/>
      <c r="F3" s="19"/>
      <c r="G3" s="19"/>
      <c r="H3" s="19"/>
      <c r="I3" s="19"/>
      <c r="J3" s="19"/>
      <c r="K3" s="19"/>
      <c r="L3" s="20"/>
      <c r="AT3" s="17" t="s">
        <v>81</v>
      </c>
    </row>
    <row r="4" spans="2:46" ht="24.95" customHeight="1">
      <c r="B4" s="20"/>
      <c r="D4" s="21" t="s">
        <v>105</v>
      </c>
      <c r="L4" s="20"/>
      <c r="M4" s="90" t="s">
        <v>10</v>
      </c>
      <c r="AT4" s="17" t="s">
        <v>4</v>
      </c>
    </row>
    <row r="5" spans="2:46" ht="6.95" customHeight="1">
      <c r="B5" s="20"/>
      <c r="L5" s="20"/>
    </row>
    <row r="6" spans="2:46" ht="12" customHeight="1">
      <c r="B6" s="20"/>
      <c r="D6" s="27" t="s">
        <v>16</v>
      </c>
      <c r="L6" s="20"/>
    </row>
    <row r="7" spans="2:46" ht="16.5" customHeight="1">
      <c r="B7" s="20"/>
      <c r="E7" s="314" t="str">
        <f>'Rekapitulace stavby'!K6</f>
        <v>Sportovní hala Sušice</v>
      </c>
      <c r="F7" s="315"/>
      <c r="G7" s="315"/>
      <c r="H7" s="315"/>
      <c r="L7" s="20"/>
    </row>
    <row r="8" spans="2:46" ht="12" customHeight="1">
      <c r="B8" s="20"/>
      <c r="D8" s="27" t="s">
        <v>106</v>
      </c>
      <c r="L8" s="20"/>
    </row>
    <row r="9" spans="2:46" s="1" customFormat="1" ht="16.5" customHeight="1">
      <c r="B9" s="32"/>
      <c r="E9" s="314" t="s">
        <v>107</v>
      </c>
      <c r="F9" s="316"/>
      <c r="G9" s="316"/>
      <c r="H9" s="316"/>
      <c r="L9" s="32"/>
    </row>
    <row r="10" spans="2:46" s="1" customFormat="1" ht="12" customHeight="1">
      <c r="B10" s="32"/>
      <c r="D10" s="27" t="s">
        <v>108</v>
      </c>
      <c r="L10" s="32"/>
    </row>
    <row r="11" spans="2:46" s="1" customFormat="1" ht="16.5" customHeight="1">
      <c r="B11" s="32"/>
      <c r="E11" s="273" t="s">
        <v>3602</v>
      </c>
      <c r="F11" s="316"/>
      <c r="G11" s="316"/>
      <c r="H11" s="316"/>
      <c r="L11" s="32"/>
    </row>
    <row r="12" spans="2:46" s="1" customFormat="1" ht="11.25">
      <c r="B12" s="32"/>
      <c r="L12" s="32"/>
    </row>
    <row r="13" spans="2:46" s="1" customFormat="1" ht="12" customHeight="1">
      <c r="B13" s="32"/>
      <c r="D13" s="27" t="s">
        <v>18</v>
      </c>
      <c r="F13" s="25" t="s">
        <v>19</v>
      </c>
      <c r="I13" s="27" t="s">
        <v>20</v>
      </c>
      <c r="J13" s="25" t="s">
        <v>19</v>
      </c>
      <c r="L13" s="32"/>
    </row>
    <row r="14" spans="2:46" s="1" customFormat="1" ht="12" customHeight="1">
      <c r="B14" s="32"/>
      <c r="D14" s="27" t="s">
        <v>21</v>
      </c>
      <c r="F14" s="25" t="s">
        <v>22</v>
      </c>
      <c r="I14" s="27" t="s">
        <v>23</v>
      </c>
      <c r="J14" s="49" t="str">
        <f>'Rekapitulace stavby'!AN8</f>
        <v>Vyplň údaj</v>
      </c>
      <c r="L14" s="32"/>
    </row>
    <row r="15" spans="2:46" s="1" customFormat="1" ht="10.9" customHeight="1">
      <c r="B15" s="32"/>
      <c r="L15" s="32"/>
    </row>
    <row r="16" spans="2:46" s="1" customFormat="1" ht="12" customHeight="1">
      <c r="B16" s="32"/>
      <c r="D16" s="27" t="s">
        <v>24</v>
      </c>
      <c r="I16" s="27" t="s">
        <v>25</v>
      </c>
      <c r="J16" s="25" t="s">
        <v>19</v>
      </c>
      <c r="L16" s="32"/>
    </row>
    <row r="17" spans="2:12" s="1" customFormat="1" ht="18" customHeight="1">
      <c r="B17" s="32"/>
      <c r="E17" s="25" t="s">
        <v>26</v>
      </c>
      <c r="I17" s="27" t="s">
        <v>27</v>
      </c>
      <c r="J17" s="25" t="s">
        <v>19</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317" t="str">
        <f>'Rekapitulace stavby'!E14</f>
        <v>Vyplň údaj</v>
      </c>
      <c r="F20" s="298"/>
      <c r="G20" s="298"/>
      <c r="H20" s="298"/>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31</v>
      </c>
      <c r="L22" s="32"/>
    </row>
    <row r="23" spans="2:12" s="1" customFormat="1" ht="18" customHeight="1">
      <c r="B23" s="32"/>
      <c r="E23" s="25" t="s">
        <v>32</v>
      </c>
      <c r="I23" s="27" t="s">
        <v>27</v>
      </c>
      <c r="J23" s="25" t="s">
        <v>33</v>
      </c>
      <c r="L23" s="32"/>
    </row>
    <row r="24" spans="2:12" s="1" customFormat="1" ht="6.95" customHeight="1">
      <c r="B24" s="32"/>
      <c r="L24" s="32"/>
    </row>
    <row r="25" spans="2:12" s="1" customFormat="1" ht="12" customHeight="1">
      <c r="B25" s="32"/>
      <c r="D25" s="27" t="s">
        <v>35</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36</v>
      </c>
      <c r="L28" s="32"/>
    </row>
    <row r="29" spans="2:12" s="7" customFormat="1" ht="16.5" customHeight="1">
      <c r="B29" s="91"/>
      <c r="E29" s="303" t="s">
        <v>19</v>
      </c>
      <c r="F29" s="303"/>
      <c r="G29" s="303"/>
      <c r="H29" s="303"/>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38</v>
      </c>
      <c r="J32" s="63">
        <f>ROUND(J93, 2)</f>
        <v>0</v>
      </c>
      <c r="L32" s="32"/>
    </row>
    <row r="33" spans="2:12" s="1" customFormat="1" ht="6.95" customHeight="1">
      <c r="B33" s="32"/>
      <c r="D33" s="50"/>
      <c r="E33" s="50"/>
      <c r="F33" s="50"/>
      <c r="G33" s="50"/>
      <c r="H33" s="50"/>
      <c r="I33" s="50"/>
      <c r="J33" s="50"/>
      <c r="K33" s="50"/>
      <c r="L33" s="32"/>
    </row>
    <row r="34" spans="2:12" s="1" customFormat="1" ht="14.45" customHeight="1">
      <c r="B34" s="32"/>
      <c r="F34" s="35" t="s">
        <v>40</v>
      </c>
      <c r="I34" s="35" t="s">
        <v>39</v>
      </c>
      <c r="J34" s="35" t="s">
        <v>41</v>
      </c>
      <c r="L34" s="32"/>
    </row>
    <row r="35" spans="2:12" s="1" customFormat="1" ht="14.45" customHeight="1">
      <c r="B35" s="32"/>
      <c r="D35" s="52" t="s">
        <v>42</v>
      </c>
      <c r="E35" s="27" t="s">
        <v>43</v>
      </c>
      <c r="F35" s="83">
        <f>ROUND((SUM(BE93:BE460)),  2)</f>
        <v>0</v>
      </c>
      <c r="I35" s="93">
        <v>0.21</v>
      </c>
      <c r="J35" s="83">
        <f>ROUND(((SUM(BE93:BE460))*I35),  2)</f>
        <v>0</v>
      </c>
      <c r="L35" s="32"/>
    </row>
    <row r="36" spans="2:12" s="1" customFormat="1" ht="14.45" customHeight="1">
      <c r="B36" s="32"/>
      <c r="E36" s="27" t="s">
        <v>44</v>
      </c>
      <c r="F36" s="83">
        <f>ROUND((SUM(BF93:BF460)),  2)</f>
        <v>0</v>
      </c>
      <c r="I36" s="93">
        <v>0.12</v>
      </c>
      <c r="J36" s="83">
        <f>ROUND(((SUM(BF93:BF460))*I36),  2)</f>
        <v>0</v>
      </c>
      <c r="L36" s="32"/>
    </row>
    <row r="37" spans="2:12" s="1" customFormat="1" ht="14.45" hidden="1" customHeight="1">
      <c r="B37" s="32"/>
      <c r="E37" s="27" t="s">
        <v>45</v>
      </c>
      <c r="F37" s="83">
        <f>ROUND((SUM(BG93:BG460)),  2)</f>
        <v>0</v>
      </c>
      <c r="I37" s="93">
        <v>0.21</v>
      </c>
      <c r="J37" s="83">
        <f>0</f>
        <v>0</v>
      </c>
      <c r="L37" s="32"/>
    </row>
    <row r="38" spans="2:12" s="1" customFormat="1" ht="14.45" hidden="1" customHeight="1">
      <c r="B38" s="32"/>
      <c r="E38" s="27" t="s">
        <v>46</v>
      </c>
      <c r="F38" s="83">
        <f>ROUND((SUM(BH93:BH460)),  2)</f>
        <v>0</v>
      </c>
      <c r="I38" s="93">
        <v>0.12</v>
      </c>
      <c r="J38" s="83">
        <f>0</f>
        <v>0</v>
      </c>
      <c r="L38" s="32"/>
    </row>
    <row r="39" spans="2:12" s="1" customFormat="1" ht="14.45" hidden="1" customHeight="1">
      <c r="B39" s="32"/>
      <c r="E39" s="27" t="s">
        <v>47</v>
      </c>
      <c r="F39" s="83">
        <f>ROUND((SUM(BI93:BI460)),  2)</f>
        <v>0</v>
      </c>
      <c r="I39" s="93">
        <v>0</v>
      </c>
      <c r="J39" s="83">
        <f>0</f>
        <v>0</v>
      </c>
      <c r="L39" s="32"/>
    </row>
    <row r="40" spans="2:12" s="1" customFormat="1" ht="6.95" customHeight="1">
      <c r="B40" s="32"/>
      <c r="L40" s="32"/>
    </row>
    <row r="41" spans="2:12" s="1" customFormat="1" ht="25.35" customHeight="1">
      <c r="B41" s="32"/>
      <c r="C41" s="94"/>
      <c r="D41" s="95" t="s">
        <v>48</v>
      </c>
      <c r="E41" s="54"/>
      <c r="F41" s="54"/>
      <c r="G41" s="96" t="s">
        <v>49</v>
      </c>
      <c r="H41" s="97" t="s">
        <v>50</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110</v>
      </c>
      <c r="L47" s="32"/>
    </row>
    <row r="48" spans="2:12" s="1" customFormat="1" ht="6.95" customHeight="1">
      <c r="B48" s="32"/>
      <c r="L48" s="32"/>
    </row>
    <row r="49" spans="2:47" s="1" customFormat="1" ht="12" customHeight="1">
      <c r="B49" s="32"/>
      <c r="C49" s="27" t="s">
        <v>16</v>
      </c>
      <c r="L49" s="32"/>
    </row>
    <row r="50" spans="2:47" s="1" customFormat="1" ht="16.5" customHeight="1">
      <c r="B50" s="32"/>
      <c r="E50" s="314" t="str">
        <f>E7</f>
        <v>Sportovní hala Sušice</v>
      </c>
      <c r="F50" s="315"/>
      <c r="G50" s="315"/>
      <c r="H50" s="315"/>
      <c r="L50" s="32"/>
    </row>
    <row r="51" spans="2:47" ht="12" customHeight="1">
      <c r="B51" s="20"/>
      <c r="C51" s="27" t="s">
        <v>106</v>
      </c>
      <c r="L51" s="20"/>
    </row>
    <row r="52" spans="2:47" s="1" customFormat="1" ht="16.5" customHeight="1">
      <c r="B52" s="32"/>
      <c r="E52" s="314" t="s">
        <v>107</v>
      </c>
      <c r="F52" s="316"/>
      <c r="G52" s="316"/>
      <c r="H52" s="316"/>
      <c r="L52" s="32"/>
    </row>
    <row r="53" spans="2:47" s="1" customFormat="1" ht="12" customHeight="1">
      <c r="B53" s="32"/>
      <c r="C53" s="27" t="s">
        <v>108</v>
      </c>
      <c r="L53" s="32"/>
    </row>
    <row r="54" spans="2:47" s="1" customFormat="1" ht="16.5" customHeight="1">
      <c r="B54" s="32"/>
      <c r="E54" s="273" t="str">
        <f>E11</f>
        <v>D.08 - Elektroinstalace - slaboproud</v>
      </c>
      <c r="F54" s="316"/>
      <c r="G54" s="316"/>
      <c r="H54" s="316"/>
      <c r="L54" s="32"/>
    </row>
    <row r="55" spans="2:47" s="1" customFormat="1" ht="6.95" customHeight="1">
      <c r="B55" s="32"/>
      <c r="L55" s="32"/>
    </row>
    <row r="56" spans="2:47" s="1" customFormat="1" ht="12" customHeight="1">
      <c r="B56" s="32"/>
      <c r="C56" s="27" t="s">
        <v>21</v>
      </c>
      <c r="F56" s="25" t="str">
        <f>F14</f>
        <v xml:space="preserve"> </v>
      </c>
      <c r="I56" s="27" t="s">
        <v>23</v>
      </c>
      <c r="J56" s="49" t="str">
        <f>IF(J14="","",J14)</f>
        <v>Vyplň údaj</v>
      </c>
      <c r="L56" s="32"/>
    </row>
    <row r="57" spans="2:47" s="1" customFormat="1" ht="6.95" customHeight="1">
      <c r="B57" s="32"/>
      <c r="L57" s="32"/>
    </row>
    <row r="58" spans="2:47" s="1" customFormat="1" ht="15.2" customHeight="1">
      <c r="B58" s="32"/>
      <c r="C58" s="27" t="s">
        <v>24</v>
      </c>
      <c r="F58" s="25" t="str">
        <f>E17</f>
        <v>Město Sušice, nám. Svobody 138, 342 01 Sušice</v>
      </c>
      <c r="I58" s="27" t="s">
        <v>30</v>
      </c>
      <c r="J58" s="30" t="str">
        <f>E23</f>
        <v>APRIS s.r.o</v>
      </c>
      <c r="L58" s="32"/>
    </row>
    <row r="59" spans="2:47" s="1" customFormat="1" ht="15.2" customHeight="1">
      <c r="B59" s="32"/>
      <c r="C59" s="27" t="s">
        <v>28</v>
      </c>
      <c r="F59" s="25" t="str">
        <f>IF(E20="","",E20)</f>
        <v>Vyplň údaj</v>
      </c>
      <c r="I59" s="27" t="s">
        <v>35</v>
      </c>
      <c r="J59" s="30" t="str">
        <f>E26</f>
        <v xml:space="preserve"> </v>
      </c>
      <c r="L59" s="32"/>
    </row>
    <row r="60" spans="2:47" s="1" customFormat="1" ht="10.35" customHeight="1">
      <c r="B60" s="32"/>
      <c r="L60" s="32"/>
    </row>
    <row r="61" spans="2:47" s="1" customFormat="1" ht="29.25" customHeight="1">
      <c r="B61" s="32"/>
      <c r="C61" s="100" t="s">
        <v>111</v>
      </c>
      <c r="D61" s="94"/>
      <c r="E61" s="94"/>
      <c r="F61" s="94"/>
      <c r="G61" s="94"/>
      <c r="H61" s="94"/>
      <c r="I61" s="94"/>
      <c r="J61" s="101" t="s">
        <v>112</v>
      </c>
      <c r="K61" s="94"/>
      <c r="L61" s="32"/>
    </row>
    <row r="62" spans="2:47" s="1" customFormat="1" ht="10.35" customHeight="1">
      <c r="B62" s="32"/>
      <c r="L62" s="32"/>
    </row>
    <row r="63" spans="2:47" s="1" customFormat="1" ht="22.9" customHeight="1">
      <c r="B63" s="32"/>
      <c r="C63" s="102" t="s">
        <v>70</v>
      </c>
      <c r="J63" s="63">
        <f>J93</f>
        <v>0</v>
      </c>
      <c r="L63" s="32"/>
      <c r="AU63" s="17" t="s">
        <v>113</v>
      </c>
    </row>
    <row r="64" spans="2:47" s="8" customFormat="1" ht="24.95" customHeight="1">
      <c r="B64" s="103"/>
      <c r="D64" s="104" t="s">
        <v>3603</v>
      </c>
      <c r="E64" s="105"/>
      <c r="F64" s="105"/>
      <c r="G64" s="105"/>
      <c r="H64" s="105"/>
      <c r="I64" s="105"/>
      <c r="J64" s="106">
        <f>J94</f>
        <v>0</v>
      </c>
      <c r="L64" s="103"/>
    </row>
    <row r="65" spans="2:12" s="8" customFormat="1" ht="24.95" customHeight="1">
      <c r="B65" s="103"/>
      <c r="D65" s="104" t="s">
        <v>3604</v>
      </c>
      <c r="E65" s="105"/>
      <c r="F65" s="105"/>
      <c r="G65" s="105"/>
      <c r="H65" s="105"/>
      <c r="I65" s="105"/>
      <c r="J65" s="106">
        <f>J145</f>
        <v>0</v>
      </c>
      <c r="L65" s="103"/>
    </row>
    <row r="66" spans="2:12" s="8" customFormat="1" ht="24.95" customHeight="1">
      <c r="B66" s="103"/>
      <c r="D66" s="104" t="s">
        <v>3605</v>
      </c>
      <c r="E66" s="105"/>
      <c r="F66" s="105"/>
      <c r="G66" s="105"/>
      <c r="H66" s="105"/>
      <c r="I66" s="105"/>
      <c r="J66" s="106">
        <f>J250</f>
        <v>0</v>
      </c>
      <c r="L66" s="103"/>
    </row>
    <row r="67" spans="2:12" s="8" customFormat="1" ht="24.95" customHeight="1">
      <c r="B67" s="103"/>
      <c r="D67" s="104" t="s">
        <v>3606</v>
      </c>
      <c r="E67" s="105"/>
      <c r="F67" s="105"/>
      <c r="G67" s="105"/>
      <c r="H67" s="105"/>
      <c r="I67" s="105"/>
      <c r="J67" s="106">
        <f>J271</f>
        <v>0</v>
      </c>
      <c r="L67" s="103"/>
    </row>
    <row r="68" spans="2:12" s="8" customFormat="1" ht="24.95" customHeight="1">
      <c r="B68" s="103"/>
      <c r="D68" s="104" t="s">
        <v>3607</v>
      </c>
      <c r="E68" s="105"/>
      <c r="F68" s="105"/>
      <c r="G68" s="105"/>
      <c r="H68" s="105"/>
      <c r="I68" s="105"/>
      <c r="J68" s="106">
        <f>J309</f>
        <v>0</v>
      </c>
      <c r="L68" s="103"/>
    </row>
    <row r="69" spans="2:12" s="8" customFormat="1" ht="24.95" customHeight="1">
      <c r="B69" s="103"/>
      <c r="D69" s="104" t="s">
        <v>3608</v>
      </c>
      <c r="E69" s="105"/>
      <c r="F69" s="105"/>
      <c r="G69" s="105"/>
      <c r="H69" s="105"/>
      <c r="I69" s="105"/>
      <c r="J69" s="106">
        <f>J366</f>
        <v>0</v>
      </c>
      <c r="L69" s="103"/>
    </row>
    <row r="70" spans="2:12" s="8" customFormat="1" ht="24.95" customHeight="1">
      <c r="B70" s="103"/>
      <c r="D70" s="104" t="s">
        <v>3609</v>
      </c>
      <c r="E70" s="105"/>
      <c r="F70" s="105"/>
      <c r="G70" s="105"/>
      <c r="H70" s="105"/>
      <c r="I70" s="105"/>
      <c r="J70" s="106">
        <f>J379</f>
        <v>0</v>
      </c>
      <c r="L70" s="103"/>
    </row>
    <row r="71" spans="2:12" s="8" customFormat="1" ht="24.95" customHeight="1">
      <c r="B71" s="103"/>
      <c r="D71" s="104" t="s">
        <v>3610</v>
      </c>
      <c r="E71" s="105"/>
      <c r="F71" s="105"/>
      <c r="G71" s="105"/>
      <c r="H71" s="105"/>
      <c r="I71" s="105"/>
      <c r="J71" s="106">
        <f>J396</f>
        <v>0</v>
      </c>
      <c r="L71" s="103"/>
    </row>
    <row r="72" spans="2:12" s="1" customFormat="1" ht="21.75" customHeight="1">
      <c r="B72" s="32"/>
      <c r="L72" s="32"/>
    </row>
    <row r="73" spans="2:12" s="1" customFormat="1" ht="6.95" customHeight="1">
      <c r="B73" s="41"/>
      <c r="C73" s="42"/>
      <c r="D73" s="42"/>
      <c r="E73" s="42"/>
      <c r="F73" s="42"/>
      <c r="G73" s="42"/>
      <c r="H73" s="42"/>
      <c r="I73" s="42"/>
      <c r="J73" s="42"/>
      <c r="K73" s="42"/>
      <c r="L73" s="32"/>
    </row>
    <row r="77" spans="2:12" s="1" customFormat="1" ht="6.95" customHeight="1">
      <c r="B77" s="43"/>
      <c r="C77" s="44"/>
      <c r="D77" s="44"/>
      <c r="E77" s="44"/>
      <c r="F77" s="44"/>
      <c r="G77" s="44"/>
      <c r="H77" s="44"/>
      <c r="I77" s="44"/>
      <c r="J77" s="44"/>
      <c r="K77" s="44"/>
      <c r="L77" s="32"/>
    </row>
    <row r="78" spans="2:12" s="1" customFormat="1" ht="24.95" customHeight="1">
      <c r="B78" s="32"/>
      <c r="C78" s="21" t="s">
        <v>148</v>
      </c>
      <c r="L78" s="32"/>
    </row>
    <row r="79" spans="2:12" s="1" customFormat="1" ht="6.95" customHeight="1">
      <c r="B79" s="32"/>
      <c r="L79" s="32"/>
    </row>
    <row r="80" spans="2:12" s="1" customFormat="1" ht="12" customHeight="1">
      <c r="B80" s="32"/>
      <c r="C80" s="27" t="s">
        <v>16</v>
      </c>
      <c r="L80" s="32"/>
    </row>
    <row r="81" spans="2:65" s="1" customFormat="1" ht="16.5" customHeight="1">
      <c r="B81" s="32"/>
      <c r="E81" s="314" t="str">
        <f>E7</f>
        <v>Sportovní hala Sušice</v>
      </c>
      <c r="F81" s="315"/>
      <c r="G81" s="315"/>
      <c r="H81" s="315"/>
      <c r="L81" s="32"/>
    </row>
    <row r="82" spans="2:65" ht="12" customHeight="1">
      <c r="B82" s="20"/>
      <c r="C82" s="27" t="s">
        <v>106</v>
      </c>
      <c r="L82" s="20"/>
    </row>
    <row r="83" spans="2:65" s="1" customFormat="1" ht="16.5" customHeight="1">
      <c r="B83" s="32"/>
      <c r="E83" s="314" t="s">
        <v>107</v>
      </c>
      <c r="F83" s="316"/>
      <c r="G83" s="316"/>
      <c r="H83" s="316"/>
      <c r="L83" s="32"/>
    </row>
    <row r="84" spans="2:65" s="1" customFormat="1" ht="12" customHeight="1">
      <c r="B84" s="32"/>
      <c r="C84" s="27" t="s">
        <v>108</v>
      </c>
      <c r="L84" s="32"/>
    </row>
    <row r="85" spans="2:65" s="1" customFormat="1" ht="16.5" customHeight="1">
      <c r="B85" s="32"/>
      <c r="E85" s="273" t="str">
        <f>E11</f>
        <v>D.08 - Elektroinstalace - slaboproud</v>
      </c>
      <c r="F85" s="316"/>
      <c r="G85" s="316"/>
      <c r="H85" s="316"/>
      <c r="L85" s="32"/>
    </row>
    <row r="86" spans="2:65" s="1" customFormat="1" ht="6.95" customHeight="1">
      <c r="B86" s="32"/>
      <c r="L86" s="32"/>
    </row>
    <row r="87" spans="2:65" s="1" customFormat="1" ht="12" customHeight="1">
      <c r="B87" s="32"/>
      <c r="C87" s="27" t="s">
        <v>21</v>
      </c>
      <c r="F87" s="25" t="str">
        <f>F14</f>
        <v xml:space="preserve"> </v>
      </c>
      <c r="I87" s="27" t="s">
        <v>23</v>
      </c>
      <c r="J87" s="49" t="str">
        <f>IF(J14="","",J14)</f>
        <v>Vyplň údaj</v>
      </c>
      <c r="L87" s="32"/>
    </row>
    <row r="88" spans="2:65" s="1" customFormat="1" ht="6.95" customHeight="1">
      <c r="B88" s="32"/>
      <c r="L88" s="32"/>
    </row>
    <row r="89" spans="2:65" s="1" customFormat="1" ht="15.2" customHeight="1">
      <c r="B89" s="32"/>
      <c r="C89" s="27" t="s">
        <v>24</v>
      </c>
      <c r="F89" s="25" t="str">
        <f>E17</f>
        <v>Město Sušice, nám. Svobody 138, 342 01 Sušice</v>
      </c>
      <c r="I89" s="27" t="s">
        <v>30</v>
      </c>
      <c r="J89" s="30" t="str">
        <f>E23</f>
        <v>APRIS s.r.o</v>
      </c>
      <c r="L89" s="32"/>
    </row>
    <row r="90" spans="2:65" s="1" customFormat="1" ht="15.2" customHeight="1">
      <c r="B90" s="32"/>
      <c r="C90" s="27" t="s">
        <v>28</v>
      </c>
      <c r="F90" s="25" t="str">
        <f>IF(E20="","",E20)</f>
        <v>Vyplň údaj</v>
      </c>
      <c r="I90" s="27" t="s">
        <v>35</v>
      </c>
      <c r="J90" s="30" t="str">
        <f>E26</f>
        <v xml:space="preserve"> </v>
      </c>
      <c r="L90" s="32"/>
    </row>
    <row r="91" spans="2:65" s="1" customFormat="1" ht="10.35" customHeight="1">
      <c r="B91" s="32"/>
      <c r="L91" s="32"/>
    </row>
    <row r="92" spans="2:65" s="10" customFormat="1" ht="29.25" customHeight="1">
      <c r="B92" s="111"/>
      <c r="C92" s="112" t="s">
        <v>149</v>
      </c>
      <c r="D92" s="113" t="s">
        <v>57</v>
      </c>
      <c r="E92" s="113" t="s">
        <v>53</v>
      </c>
      <c r="F92" s="113" t="s">
        <v>54</v>
      </c>
      <c r="G92" s="113" t="s">
        <v>150</v>
      </c>
      <c r="H92" s="113" t="s">
        <v>151</v>
      </c>
      <c r="I92" s="113" t="s">
        <v>152</v>
      </c>
      <c r="J92" s="113" t="s">
        <v>112</v>
      </c>
      <c r="K92" s="114" t="s">
        <v>153</v>
      </c>
      <c r="L92" s="111"/>
      <c r="M92" s="56" t="s">
        <v>19</v>
      </c>
      <c r="N92" s="57" t="s">
        <v>42</v>
      </c>
      <c r="O92" s="57" t="s">
        <v>154</v>
      </c>
      <c r="P92" s="57" t="s">
        <v>155</v>
      </c>
      <c r="Q92" s="57" t="s">
        <v>156</v>
      </c>
      <c r="R92" s="57" t="s">
        <v>157</v>
      </c>
      <c r="S92" s="57" t="s">
        <v>158</v>
      </c>
      <c r="T92" s="58" t="s">
        <v>159</v>
      </c>
    </row>
    <row r="93" spans="2:65" s="1" customFormat="1" ht="22.9" customHeight="1">
      <c r="B93" s="32"/>
      <c r="C93" s="61" t="s">
        <v>160</v>
      </c>
      <c r="J93" s="115">
        <f>BK93</f>
        <v>0</v>
      </c>
      <c r="L93" s="32"/>
      <c r="M93" s="59"/>
      <c r="N93" s="50"/>
      <c r="O93" s="50"/>
      <c r="P93" s="116">
        <f>P94+P145+P250+P271+P309+P366+P379+P396</f>
        <v>0</v>
      </c>
      <c r="Q93" s="50"/>
      <c r="R93" s="116">
        <f>R94+R145+R250+R271+R309+R366+R379+R396</f>
        <v>3287310.5100000002</v>
      </c>
      <c r="S93" s="50"/>
      <c r="T93" s="117">
        <f>T94+T145+T250+T271+T309+T366+T379+T396</f>
        <v>0</v>
      </c>
      <c r="AT93" s="17" t="s">
        <v>71</v>
      </c>
      <c r="AU93" s="17" t="s">
        <v>113</v>
      </c>
      <c r="BK93" s="118">
        <f>BK94+BK145+BK250+BK271+BK309+BK366+BK379+BK396</f>
        <v>0</v>
      </c>
    </row>
    <row r="94" spans="2:65" s="11" customFormat="1" ht="25.9" customHeight="1">
      <c r="B94" s="119"/>
      <c r="D94" s="120" t="s">
        <v>71</v>
      </c>
      <c r="E94" s="121" t="s">
        <v>2771</v>
      </c>
      <c r="F94" s="121" t="s">
        <v>3611</v>
      </c>
      <c r="I94" s="122"/>
      <c r="J94" s="123">
        <f>BK94</f>
        <v>0</v>
      </c>
      <c r="L94" s="119"/>
      <c r="M94" s="124"/>
      <c r="P94" s="125">
        <f>SUM(P95:P144)</f>
        <v>0</v>
      </c>
      <c r="R94" s="125">
        <f>SUM(R95:R144)</f>
        <v>570632</v>
      </c>
      <c r="T94" s="126">
        <f>SUM(T95:T144)</f>
        <v>0</v>
      </c>
      <c r="AR94" s="120" t="s">
        <v>79</v>
      </c>
      <c r="AT94" s="127" t="s">
        <v>71</v>
      </c>
      <c r="AU94" s="127" t="s">
        <v>72</v>
      </c>
      <c r="AY94" s="120" t="s">
        <v>163</v>
      </c>
      <c r="BK94" s="128">
        <f>SUM(BK95:BK144)</f>
        <v>0</v>
      </c>
    </row>
    <row r="95" spans="2:65" s="1" customFormat="1" ht="16.5" customHeight="1">
      <c r="B95" s="32"/>
      <c r="C95" s="131" t="s">
        <v>79</v>
      </c>
      <c r="D95" s="131" t="s">
        <v>165</v>
      </c>
      <c r="E95" s="132" t="s">
        <v>3612</v>
      </c>
      <c r="F95" s="133" t="s">
        <v>3613</v>
      </c>
      <c r="G95" s="134" t="s">
        <v>2382</v>
      </c>
      <c r="H95" s="135">
        <v>1</v>
      </c>
      <c r="I95" s="136"/>
      <c r="J95" s="137">
        <f t="shared" ref="J95:J126" si="0">ROUND(I95*H95,2)</f>
        <v>0</v>
      </c>
      <c r="K95" s="133" t="s">
        <v>192</v>
      </c>
      <c r="L95" s="32"/>
      <c r="M95" s="138" t="s">
        <v>19</v>
      </c>
      <c r="N95" s="139" t="s">
        <v>43</v>
      </c>
      <c r="P95" s="140">
        <f t="shared" ref="P95:P126" si="1">O95*H95</f>
        <v>0</v>
      </c>
      <c r="Q95" s="140">
        <v>4930</v>
      </c>
      <c r="R95" s="140">
        <f t="shared" ref="R95:R126" si="2">Q95*H95</f>
        <v>4930</v>
      </c>
      <c r="S95" s="140">
        <v>0</v>
      </c>
      <c r="T95" s="141">
        <f t="shared" ref="T95:T126" si="3">S95*H95</f>
        <v>0</v>
      </c>
      <c r="AR95" s="142" t="s">
        <v>170</v>
      </c>
      <c r="AT95" s="142" t="s">
        <v>165</v>
      </c>
      <c r="AU95" s="142" t="s">
        <v>79</v>
      </c>
      <c r="AY95" s="17" t="s">
        <v>163</v>
      </c>
      <c r="BE95" s="143">
        <f t="shared" ref="BE95:BE126" si="4">IF(N95="základní",J95,0)</f>
        <v>0</v>
      </c>
      <c r="BF95" s="143">
        <f t="shared" ref="BF95:BF126" si="5">IF(N95="snížená",J95,0)</f>
        <v>0</v>
      </c>
      <c r="BG95" s="143">
        <f t="shared" ref="BG95:BG126" si="6">IF(N95="zákl. přenesená",J95,0)</f>
        <v>0</v>
      </c>
      <c r="BH95" s="143">
        <f t="shared" ref="BH95:BH126" si="7">IF(N95="sníž. přenesená",J95,0)</f>
        <v>0</v>
      </c>
      <c r="BI95" s="143">
        <f t="shared" ref="BI95:BI126" si="8">IF(N95="nulová",J95,0)</f>
        <v>0</v>
      </c>
      <c r="BJ95" s="17" t="s">
        <v>79</v>
      </c>
      <c r="BK95" s="143">
        <f t="shared" ref="BK95:BK126" si="9">ROUND(I95*H95,2)</f>
        <v>0</v>
      </c>
      <c r="BL95" s="17" t="s">
        <v>170</v>
      </c>
      <c r="BM95" s="142" t="s">
        <v>81</v>
      </c>
    </row>
    <row r="96" spans="2:65" s="1" customFormat="1" ht="245.85" customHeight="1">
      <c r="B96" s="32"/>
      <c r="C96" s="131" t="s">
        <v>81</v>
      </c>
      <c r="D96" s="131" t="s">
        <v>165</v>
      </c>
      <c r="E96" s="132" t="s">
        <v>2772</v>
      </c>
      <c r="F96" s="133" t="s">
        <v>3614</v>
      </c>
      <c r="G96" s="134" t="s">
        <v>2382</v>
      </c>
      <c r="H96" s="135">
        <v>1</v>
      </c>
      <c r="I96" s="136"/>
      <c r="J96" s="137">
        <f t="shared" si="0"/>
        <v>0</v>
      </c>
      <c r="K96" s="133" t="s">
        <v>192</v>
      </c>
      <c r="L96" s="32"/>
      <c r="M96" s="138" t="s">
        <v>19</v>
      </c>
      <c r="N96" s="139" t="s">
        <v>43</v>
      </c>
      <c r="P96" s="140">
        <f t="shared" si="1"/>
        <v>0</v>
      </c>
      <c r="Q96" s="140">
        <v>29987</v>
      </c>
      <c r="R96" s="140">
        <f t="shared" si="2"/>
        <v>29987</v>
      </c>
      <c r="S96" s="140">
        <v>0</v>
      </c>
      <c r="T96" s="141">
        <f t="shared" si="3"/>
        <v>0</v>
      </c>
      <c r="AR96" s="142" t="s">
        <v>170</v>
      </c>
      <c r="AT96" s="142" t="s">
        <v>165</v>
      </c>
      <c r="AU96" s="142" t="s">
        <v>79</v>
      </c>
      <c r="AY96" s="17" t="s">
        <v>163</v>
      </c>
      <c r="BE96" s="143">
        <f t="shared" si="4"/>
        <v>0</v>
      </c>
      <c r="BF96" s="143">
        <f t="shared" si="5"/>
        <v>0</v>
      </c>
      <c r="BG96" s="143">
        <f t="shared" si="6"/>
        <v>0</v>
      </c>
      <c r="BH96" s="143">
        <f t="shared" si="7"/>
        <v>0</v>
      </c>
      <c r="BI96" s="143">
        <f t="shared" si="8"/>
        <v>0</v>
      </c>
      <c r="BJ96" s="17" t="s">
        <v>79</v>
      </c>
      <c r="BK96" s="143">
        <f t="shared" si="9"/>
        <v>0</v>
      </c>
      <c r="BL96" s="17" t="s">
        <v>170</v>
      </c>
      <c r="BM96" s="142" t="s">
        <v>170</v>
      </c>
    </row>
    <row r="97" spans="2:65" s="1" customFormat="1" ht="16.5" customHeight="1">
      <c r="B97" s="32"/>
      <c r="C97" s="131" t="s">
        <v>182</v>
      </c>
      <c r="D97" s="131" t="s">
        <v>165</v>
      </c>
      <c r="E97" s="132" t="s">
        <v>3615</v>
      </c>
      <c r="F97" s="133" t="s">
        <v>3616</v>
      </c>
      <c r="G97" s="134" t="s">
        <v>2382</v>
      </c>
      <c r="H97" s="135">
        <v>1</v>
      </c>
      <c r="I97" s="136"/>
      <c r="J97" s="137">
        <f t="shared" si="0"/>
        <v>0</v>
      </c>
      <c r="K97" s="133" t="s">
        <v>192</v>
      </c>
      <c r="L97" s="32"/>
      <c r="M97" s="138" t="s">
        <v>19</v>
      </c>
      <c r="N97" s="139" t="s">
        <v>43</v>
      </c>
      <c r="P97" s="140">
        <f t="shared" si="1"/>
        <v>0</v>
      </c>
      <c r="Q97" s="140">
        <v>1250</v>
      </c>
      <c r="R97" s="140">
        <f t="shared" si="2"/>
        <v>1250</v>
      </c>
      <c r="S97" s="140">
        <v>0</v>
      </c>
      <c r="T97" s="141">
        <f t="shared" si="3"/>
        <v>0</v>
      </c>
      <c r="AR97" s="142" t="s">
        <v>170</v>
      </c>
      <c r="AT97" s="142" t="s">
        <v>165</v>
      </c>
      <c r="AU97" s="142" t="s">
        <v>79</v>
      </c>
      <c r="AY97" s="17" t="s">
        <v>163</v>
      </c>
      <c r="BE97" s="143">
        <f t="shared" si="4"/>
        <v>0</v>
      </c>
      <c r="BF97" s="143">
        <f t="shared" si="5"/>
        <v>0</v>
      </c>
      <c r="BG97" s="143">
        <f t="shared" si="6"/>
        <v>0</v>
      </c>
      <c r="BH97" s="143">
        <f t="shared" si="7"/>
        <v>0</v>
      </c>
      <c r="BI97" s="143">
        <f t="shared" si="8"/>
        <v>0</v>
      </c>
      <c r="BJ97" s="17" t="s">
        <v>79</v>
      </c>
      <c r="BK97" s="143">
        <f t="shared" si="9"/>
        <v>0</v>
      </c>
      <c r="BL97" s="17" t="s">
        <v>170</v>
      </c>
      <c r="BM97" s="142" t="s">
        <v>202</v>
      </c>
    </row>
    <row r="98" spans="2:65" s="1" customFormat="1" ht="21.75" customHeight="1">
      <c r="B98" s="32"/>
      <c r="C98" s="131" t="s">
        <v>170</v>
      </c>
      <c r="D98" s="131" t="s">
        <v>165</v>
      </c>
      <c r="E98" s="132" t="s">
        <v>2774</v>
      </c>
      <c r="F98" s="133" t="s">
        <v>3617</v>
      </c>
      <c r="G98" s="134" t="s">
        <v>2382</v>
      </c>
      <c r="H98" s="135">
        <v>1</v>
      </c>
      <c r="I98" s="136"/>
      <c r="J98" s="137">
        <f t="shared" si="0"/>
        <v>0</v>
      </c>
      <c r="K98" s="133" t="s">
        <v>192</v>
      </c>
      <c r="L98" s="32"/>
      <c r="M98" s="138" t="s">
        <v>19</v>
      </c>
      <c r="N98" s="139" t="s">
        <v>43</v>
      </c>
      <c r="P98" s="140">
        <f t="shared" si="1"/>
        <v>0</v>
      </c>
      <c r="Q98" s="140">
        <v>15049</v>
      </c>
      <c r="R98" s="140">
        <f t="shared" si="2"/>
        <v>15049</v>
      </c>
      <c r="S98" s="140">
        <v>0</v>
      </c>
      <c r="T98" s="141">
        <f t="shared" si="3"/>
        <v>0</v>
      </c>
      <c r="AR98" s="142" t="s">
        <v>170</v>
      </c>
      <c r="AT98" s="142" t="s">
        <v>165</v>
      </c>
      <c r="AU98" s="142" t="s">
        <v>79</v>
      </c>
      <c r="AY98" s="17" t="s">
        <v>163</v>
      </c>
      <c r="BE98" s="143">
        <f t="shared" si="4"/>
        <v>0</v>
      </c>
      <c r="BF98" s="143">
        <f t="shared" si="5"/>
        <v>0</v>
      </c>
      <c r="BG98" s="143">
        <f t="shared" si="6"/>
        <v>0</v>
      </c>
      <c r="BH98" s="143">
        <f t="shared" si="7"/>
        <v>0</v>
      </c>
      <c r="BI98" s="143">
        <f t="shared" si="8"/>
        <v>0</v>
      </c>
      <c r="BJ98" s="17" t="s">
        <v>79</v>
      </c>
      <c r="BK98" s="143">
        <f t="shared" si="9"/>
        <v>0</v>
      </c>
      <c r="BL98" s="17" t="s">
        <v>170</v>
      </c>
      <c r="BM98" s="142" t="s">
        <v>214</v>
      </c>
    </row>
    <row r="99" spans="2:65" s="1" customFormat="1" ht="24.2" customHeight="1">
      <c r="B99" s="32"/>
      <c r="C99" s="131" t="s">
        <v>196</v>
      </c>
      <c r="D99" s="131" t="s">
        <v>165</v>
      </c>
      <c r="E99" s="132" t="s">
        <v>2776</v>
      </c>
      <c r="F99" s="133" t="s">
        <v>3618</v>
      </c>
      <c r="G99" s="134" t="s">
        <v>2382</v>
      </c>
      <c r="H99" s="135">
        <v>6</v>
      </c>
      <c r="I99" s="136"/>
      <c r="J99" s="137">
        <f t="shared" si="0"/>
        <v>0</v>
      </c>
      <c r="K99" s="133" t="s">
        <v>192</v>
      </c>
      <c r="L99" s="32"/>
      <c r="M99" s="138" t="s">
        <v>19</v>
      </c>
      <c r="N99" s="139" t="s">
        <v>43</v>
      </c>
      <c r="P99" s="140">
        <f t="shared" si="1"/>
        <v>0</v>
      </c>
      <c r="Q99" s="140">
        <v>830</v>
      </c>
      <c r="R99" s="140">
        <f t="shared" si="2"/>
        <v>4980</v>
      </c>
      <c r="S99" s="140">
        <v>0</v>
      </c>
      <c r="T99" s="141">
        <f t="shared" si="3"/>
        <v>0</v>
      </c>
      <c r="AR99" s="142" t="s">
        <v>170</v>
      </c>
      <c r="AT99" s="142" t="s">
        <v>165</v>
      </c>
      <c r="AU99" s="142" t="s">
        <v>79</v>
      </c>
      <c r="AY99" s="17" t="s">
        <v>163</v>
      </c>
      <c r="BE99" s="143">
        <f t="shared" si="4"/>
        <v>0</v>
      </c>
      <c r="BF99" s="143">
        <f t="shared" si="5"/>
        <v>0</v>
      </c>
      <c r="BG99" s="143">
        <f t="shared" si="6"/>
        <v>0</v>
      </c>
      <c r="BH99" s="143">
        <f t="shared" si="7"/>
        <v>0</v>
      </c>
      <c r="BI99" s="143">
        <f t="shared" si="8"/>
        <v>0</v>
      </c>
      <c r="BJ99" s="17" t="s">
        <v>79</v>
      </c>
      <c r="BK99" s="143">
        <f t="shared" si="9"/>
        <v>0</v>
      </c>
      <c r="BL99" s="17" t="s">
        <v>170</v>
      </c>
      <c r="BM99" s="142" t="s">
        <v>226</v>
      </c>
    </row>
    <row r="100" spans="2:65" s="1" customFormat="1" ht="44.25" customHeight="1">
      <c r="B100" s="32"/>
      <c r="C100" s="131" t="s">
        <v>202</v>
      </c>
      <c r="D100" s="131" t="s">
        <v>165</v>
      </c>
      <c r="E100" s="132" t="s">
        <v>2778</v>
      </c>
      <c r="F100" s="133" t="s">
        <v>3619</v>
      </c>
      <c r="G100" s="134" t="s">
        <v>2382</v>
      </c>
      <c r="H100" s="135">
        <v>3</v>
      </c>
      <c r="I100" s="136"/>
      <c r="J100" s="137">
        <f t="shared" si="0"/>
        <v>0</v>
      </c>
      <c r="K100" s="133" t="s">
        <v>192</v>
      </c>
      <c r="L100" s="32"/>
      <c r="M100" s="138" t="s">
        <v>19</v>
      </c>
      <c r="N100" s="139" t="s">
        <v>43</v>
      </c>
      <c r="P100" s="140">
        <f t="shared" si="1"/>
        <v>0</v>
      </c>
      <c r="Q100" s="140">
        <v>2553</v>
      </c>
      <c r="R100" s="140">
        <f t="shared" si="2"/>
        <v>7659</v>
      </c>
      <c r="S100" s="140">
        <v>0</v>
      </c>
      <c r="T100" s="141">
        <f t="shared" si="3"/>
        <v>0</v>
      </c>
      <c r="AR100" s="142" t="s">
        <v>170</v>
      </c>
      <c r="AT100" s="142" t="s">
        <v>165</v>
      </c>
      <c r="AU100" s="142" t="s">
        <v>79</v>
      </c>
      <c r="AY100" s="17" t="s">
        <v>163</v>
      </c>
      <c r="BE100" s="143">
        <f t="shared" si="4"/>
        <v>0</v>
      </c>
      <c r="BF100" s="143">
        <f t="shared" si="5"/>
        <v>0</v>
      </c>
      <c r="BG100" s="143">
        <f t="shared" si="6"/>
        <v>0</v>
      </c>
      <c r="BH100" s="143">
        <f t="shared" si="7"/>
        <v>0</v>
      </c>
      <c r="BI100" s="143">
        <f t="shared" si="8"/>
        <v>0</v>
      </c>
      <c r="BJ100" s="17" t="s">
        <v>79</v>
      </c>
      <c r="BK100" s="143">
        <f t="shared" si="9"/>
        <v>0</v>
      </c>
      <c r="BL100" s="17" t="s">
        <v>170</v>
      </c>
      <c r="BM100" s="142" t="s">
        <v>8</v>
      </c>
    </row>
    <row r="101" spans="2:65" s="1" customFormat="1" ht="90" customHeight="1">
      <c r="B101" s="32"/>
      <c r="C101" s="131" t="s">
        <v>208</v>
      </c>
      <c r="D101" s="131" t="s">
        <v>165</v>
      </c>
      <c r="E101" s="132" t="s">
        <v>2780</v>
      </c>
      <c r="F101" s="133" t="s">
        <v>3620</v>
      </c>
      <c r="G101" s="134" t="s">
        <v>2382</v>
      </c>
      <c r="H101" s="135">
        <v>3</v>
      </c>
      <c r="I101" s="136"/>
      <c r="J101" s="137">
        <f t="shared" si="0"/>
        <v>0</v>
      </c>
      <c r="K101" s="133" t="s">
        <v>192</v>
      </c>
      <c r="L101" s="32"/>
      <c r="M101" s="138" t="s">
        <v>19</v>
      </c>
      <c r="N101" s="139" t="s">
        <v>43</v>
      </c>
      <c r="P101" s="140">
        <f t="shared" si="1"/>
        <v>0</v>
      </c>
      <c r="Q101" s="140">
        <v>2579</v>
      </c>
      <c r="R101" s="140">
        <f t="shared" si="2"/>
        <v>7737</v>
      </c>
      <c r="S101" s="140">
        <v>0</v>
      </c>
      <c r="T101" s="141">
        <f t="shared" si="3"/>
        <v>0</v>
      </c>
      <c r="AR101" s="142" t="s">
        <v>170</v>
      </c>
      <c r="AT101" s="142" t="s">
        <v>165</v>
      </c>
      <c r="AU101" s="142" t="s">
        <v>79</v>
      </c>
      <c r="AY101" s="17" t="s">
        <v>163</v>
      </c>
      <c r="BE101" s="143">
        <f t="shared" si="4"/>
        <v>0</v>
      </c>
      <c r="BF101" s="143">
        <f t="shared" si="5"/>
        <v>0</v>
      </c>
      <c r="BG101" s="143">
        <f t="shared" si="6"/>
        <v>0</v>
      </c>
      <c r="BH101" s="143">
        <f t="shared" si="7"/>
        <v>0</v>
      </c>
      <c r="BI101" s="143">
        <f t="shared" si="8"/>
        <v>0</v>
      </c>
      <c r="BJ101" s="17" t="s">
        <v>79</v>
      </c>
      <c r="BK101" s="143">
        <f t="shared" si="9"/>
        <v>0</v>
      </c>
      <c r="BL101" s="17" t="s">
        <v>170</v>
      </c>
      <c r="BM101" s="142" t="s">
        <v>251</v>
      </c>
    </row>
    <row r="102" spans="2:65" s="1" customFormat="1" ht="16.5" customHeight="1">
      <c r="B102" s="32"/>
      <c r="C102" s="131" t="s">
        <v>214</v>
      </c>
      <c r="D102" s="131" t="s">
        <v>165</v>
      </c>
      <c r="E102" s="132" t="s">
        <v>3621</v>
      </c>
      <c r="F102" s="133" t="s">
        <v>3622</v>
      </c>
      <c r="G102" s="134" t="s">
        <v>2382</v>
      </c>
      <c r="H102" s="135">
        <v>2</v>
      </c>
      <c r="I102" s="136"/>
      <c r="J102" s="137">
        <f t="shared" si="0"/>
        <v>0</v>
      </c>
      <c r="K102" s="133" t="s">
        <v>192</v>
      </c>
      <c r="L102" s="32"/>
      <c r="M102" s="138" t="s">
        <v>19</v>
      </c>
      <c r="N102" s="139" t="s">
        <v>43</v>
      </c>
      <c r="P102" s="140">
        <f t="shared" si="1"/>
        <v>0</v>
      </c>
      <c r="Q102" s="140">
        <v>834</v>
      </c>
      <c r="R102" s="140">
        <f t="shared" si="2"/>
        <v>1668</v>
      </c>
      <c r="S102" s="140">
        <v>0</v>
      </c>
      <c r="T102" s="141">
        <f t="shared" si="3"/>
        <v>0</v>
      </c>
      <c r="AR102" s="142" t="s">
        <v>170</v>
      </c>
      <c r="AT102" s="142" t="s">
        <v>165</v>
      </c>
      <c r="AU102" s="142" t="s">
        <v>79</v>
      </c>
      <c r="AY102" s="17" t="s">
        <v>163</v>
      </c>
      <c r="BE102" s="143">
        <f t="shared" si="4"/>
        <v>0</v>
      </c>
      <c r="BF102" s="143">
        <f t="shared" si="5"/>
        <v>0</v>
      </c>
      <c r="BG102" s="143">
        <f t="shared" si="6"/>
        <v>0</v>
      </c>
      <c r="BH102" s="143">
        <f t="shared" si="7"/>
        <v>0</v>
      </c>
      <c r="BI102" s="143">
        <f t="shared" si="8"/>
        <v>0</v>
      </c>
      <c r="BJ102" s="17" t="s">
        <v>79</v>
      </c>
      <c r="BK102" s="143">
        <f t="shared" si="9"/>
        <v>0</v>
      </c>
      <c r="BL102" s="17" t="s">
        <v>170</v>
      </c>
      <c r="BM102" s="142" t="s">
        <v>265</v>
      </c>
    </row>
    <row r="103" spans="2:65" s="1" customFormat="1" ht="78" customHeight="1">
      <c r="B103" s="32"/>
      <c r="C103" s="131" t="s">
        <v>220</v>
      </c>
      <c r="D103" s="131" t="s">
        <v>165</v>
      </c>
      <c r="E103" s="132" t="s">
        <v>2782</v>
      </c>
      <c r="F103" s="133" t="s">
        <v>3623</v>
      </c>
      <c r="G103" s="134" t="s">
        <v>2382</v>
      </c>
      <c r="H103" s="135">
        <v>1</v>
      </c>
      <c r="I103" s="136"/>
      <c r="J103" s="137">
        <f t="shared" si="0"/>
        <v>0</v>
      </c>
      <c r="K103" s="133" t="s">
        <v>192</v>
      </c>
      <c r="L103" s="32"/>
      <c r="M103" s="138" t="s">
        <v>19</v>
      </c>
      <c r="N103" s="139" t="s">
        <v>43</v>
      </c>
      <c r="P103" s="140">
        <f t="shared" si="1"/>
        <v>0</v>
      </c>
      <c r="Q103" s="140">
        <v>45809</v>
      </c>
      <c r="R103" s="140">
        <f t="shared" si="2"/>
        <v>45809</v>
      </c>
      <c r="S103" s="140">
        <v>0</v>
      </c>
      <c r="T103" s="141">
        <f t="shared" si="3"/>
        <v>0</v>
      </c>
      <c r="AR103" s="142" t="s">
        <v>170</v>
      </c>
      <c r="AT103" s="142" t="s">
        <v>165</v>
      </c>
      <c r="AU103" s="142" t="s">
        <v>79</v>
      </c>
      <c r="AY103" s="17" t="s">
        <v>163</v>
      </c>
      <c r="BE103" s="143">
        <f t="shared" si="4"/>
        <v>0</v>
      </c>
      <c r="BF103" s="143">
        <f t="shared" si="5"/>
        <v>0</v>
      </c>
      <c r="BG103" s="143">
        <f t="shared" si="6"/>
        <v>0</v>
      </c>
      <c r="BH103" s="143">
        <f t="shared" si="7"/>
        <v>0</v>
      </c>
      <c r="BI103" s="143">
        <f t="shared" si="8"/>
        <v>0</v>
      </c>
      <c r="BJ103" s="17" t="s">
        <v>79</v>
      </c>
      <c r="BK103" s="143">
        <f t="shared" si="9"/>
        <v>0</v>
      </c>
      <c r="BL103" s="17" t="s">
        <v>170</v>
      </c>
      <c r="BM103" s="142" t="s">
        <v>279</v>
      </c>
    </row>
    <row r="104" spans="2:65" s="1" customFormat="1" ht="90" customHeight="1">
      <c r="B104" s="32"/>
      <c r="C104" s="131" t="s">
        <v>226</v>
      </c>
      <c r="D104" s="131" t="s">
        <v>165</v>
      </c>
      <c r="E104" s="132" t="s">
        <v>2784</v>
      </c>
      <c r="F104" s="133" t="s">
        <v>3624</v>
      </c>
      <c r="G104" s="134" t="s">
        <v>2382</v>
      </c>
      <c r="H104" s="135">
        <v>1</v>
      </c>
      <c r="I104" s="136"/>
      <c r="J104" s="137">
        <f t="shared" si="0"/>
        <v>0</v>
      </c>
      <c r="K104" s="133" t="s">
        <v>192</v>
      </c>
      <c r="L104" s="32"/>
      <c r="M104" s="138" t="s">
        <v>19</v>
      </c>
      <c r="N104" s="139" t="s">
        <v>43</v>
      </c>
      <c r="P104" s="140">
        <f t="shared" si="1"/>
        <v>0</v>
      </c>
      <c r="Q104" s="140">
        <v>24001</v>
      </c>
      <c r="R104" s="140">
        <f t="shared" si="2"/>
        <v>24001</v>
      </c>
      <c r="S104" s="140">
        <v>0</v>
      </c>
      <c r="T104" s="141">
        <f t="shared" si="3"/>
        <v>0</v>
      </c>
      <c r="AR104" s="142" t="s">
        <v>170</v>
      </c>
      <c r="AT104" s="142" t="s">
        <v>165</v>
      </c>
      <c r="AU104" s="142" t="s">
        <v>79</v>
      </c>
      <c r="AY104" s="17" t="s">
        <v>163</v>
      </c>
      <c r="BE104" s="143">
        <f t="shared" si="4"/>
        <v>0</v>
      </c>
      <c r="BF104" s="143">
        <f t="shared" si="5"/>
        <v>0</v>
      </c>
      <c r="BG104" s="143">
        <f t="shared" si="6"/>
        <v>0</v>
      </c>
      <c r="BH104" s="143">
        <f t="shared" si="7"/>
        <v>0</v>
      </c>
      <c r="BI104" s="143">
        <f t="shared" si="8"/>
        <v>0</v>
      </c>
      <c r="BJ104" s="17" t="s">
        <v>79</v>
      </c>
      <c r="BK104" s="143">
        <f t="shared" si="9"/>
        <v>0</v>
      </c>
      <c r="BL104" s="17" t="s">
        <v>170</v>
      </c>
      <c r="BM104" s="142" t="s">
        <v>292</v>
      </c>
    </row>
    <row r="105" spans="2:65" s="1" customFormat="1" ht="16.5" customHeight="1">
      <c r="B105" s="32"/>
      <c r="C105" s="131" t="s">
        <v>232</v>
      </c>
      <c r="D105" s="131" t="s">
        <v>165</v>
      </c>
      <c r="E105" s="132" t="s">
        <v>3625</v>
      </c>
      <c r="F105" s="133" t="s">
        <v>3626</v>
      </c>
      <c r="G105" s="134" t="s">
        <v>2382</v>
      </c>
      <c r="H105" s="135">
        <v>1</v>
      </c>
      <c r="I105" s="136"/>
      <c r="J105" s="137">
        <f t="shared" si="0"/>
        <v>0</v>
      </c>
      <c r="K105" s="133" t="s">
        <v>192</v>
      </c>
      <c r="L105" s="32"/>
      <c r="M105" s="138" t="s">
        <v>19</v>
      </c>
      <c r="N105" s="139" t="s">
        <v>43</v>
      </c>
      <c r="P105" s="140">
        <f t="shared" si="1"/>
        <v>0</v>
      </c>
      <c r="Q105" s="140">
        <v>596</v>
      </c>
      <c r="R105" s="140">
        <f t="shared" si="2"/>
        <v>596</v>
      </c>
      <c r="S105" s="140">
        <v>0</v>
      </c>
      <c r="T105" s="141">
        <f t="shared" si="3"/>
        <v>0</v>
      </c>
      <c r="AR105" s="142" t="s">
        <v>170</v>
      </c>
      <c r="AT105" s="142" t="s">
        <v>165</v>
      </c>
      <c r="AU105" s="142" t="s">
        <v>79</v>
      </c>
      <c r="AY105" s="17" t="s">
        <v>163</v>
      </c>
      <c r="BE105" s="143">
        <f t="shared" si="4"/>
        <v>0</v>
      </c>
      <c r="BF105" s="143">
        <f t="shared" si="5"/>
        <v>0</v>
      </c>
      <c r="BG105" s="143">
        <f t="shared" si="6"/>
        <v>0</v>
      </c>
      <c r="BH105" s="143">
        <f t="shared" si="7"/>
        <v>0</v>
      </c>
      <c r="BI105" s="143">
        <f t="shared" si="8"/>
        <v>0</v>
      </c>
      <c r="BJ105" s="17" t="s">
        <v>79</v>
      </c>
      <c r="BK105" s="143">
        <f t="shared" si="9"/>
        <v>0</v>
      </c>
      <c r="BL105" s="17" t="s">
        <v>170</v>
      </c>
      <c r="BM105" s="142" t="s">
        <v>300</v>
      </c>
    </row>
    <row r="106" spans="2:65" s="1" customFormat="1" ht="156.75" customHeight="1">
      <c r="B106" s="32"/>
      <c r="C106" s="131" t="s">
        <v>8</v>
      </c>
      <c r="D106" s="131" t="s">
        <v>165</v>
      </c>
      <c r="E106" s="132" t="s">
        <v>2786</v>
      </c>
      <c r="F106" s="133" t="s">
        <v>3627</v>
      </c>
      <c r="G106" s="134" t="s">
        <v>2382</v>
      </c>
      <c r="H106" s="135">
        <v>1</v>
      </c>
      <c r="I106" s="136"/>
      <c r="J106" s="137">
        <f t="shared" si="0"/>
        <v>0</v>
      </c>
      <c r="K106" s="133" t="s">
        <v>192</v>
      </c>
      <c r="L106" s="32"/>
      <c r="M106" s="138" t="s">
        <v>19</v>
      </c>
      <c r="N106" s="139" t="s">
        <v>43</v>
      </c>
      <c r="P106" s="140">
        <f t="shared" si="1"/>
        <v>0</v>
      </c>
      <c r="Q106" s="140">
        <v>10037</v>
      </c>
      <c r="R106" s="140">
        <f t="shared" si="2"/>
        <v>10037</v>
      </c>
      <c r="S106" s="140">
        <v>0</v>
      </c>
      <c r="T106" s="141">
        <f t="shared" si="3"/>
        <v>0</v>
      </c>
      <c r="AR106" s="142" t="s">
        <v>170</v>
      </c>
      <c r="AT106" s="142" t="s">
        <v>165</v>
      </c>
      <c r="AU106" s="142" t="s">
        <v>79</v>
      </c>
      <c r="AY106" s="17" t="s">
        <v>163</v>
      </c>
      <c r="BE106" s="143">
        <f t="shared" si="4"/>
        <v>0</v>
      </c>
      <c r="BF106" s="143">
        <f t="shared" si="5"/>
        <v>0</v>
      </c>
      <c r="BG106" s="143">
        <f t="shared" si="6"/>
        <v>0</v>
      </c>
      <c r="BH106" s="143">
        <f t="shared" si="7"/>
        <v>0</v>
      </c>
      <c r="BI106" s="143">
        <f t="shared" si="8"/>
        <v>0</v>
      </c>
      <c r="BJ106" s="17" t="s">
        <v>79</v>
      </c>
      <c r="BK106" s="143">
        <f t="shared" si="9"/>
        <v>0</v>
      </c>
      <c r="BL106" s="17" t="s">
        <v>170</v>
      </c>
      <c r="BM106" s="142" t="s">
        <v>312</v>
      </c>
    </row>
    <row r="107" spans="2:65" s="1" customFormat="1" ht="16.5" customHeight="1">
      <c r="B107" s="32"/>
      <c r="C107" s="131" t="s">
        <v>245</v>
      </c>
      <c r="D107" s="131" t="s">
        <v>165</v>
      </c>
      <c r="E107" s="132" t="s">
        <v>2788</v>
      </c>
      <c r="F107" s="133" t="s">
        <v>3628</v>
      </c>
      <c r="G107" s="134" t="s">
        <v>2382</v>
      </c>
      <c r="H107" s="135">
        <v>2</v>
      </c>
      <c r="I107" s="136"/>
      <c r="J107" s="137">
        <f t="shared" si="0"/>
        <v>0</v>
      </c>
      <c r="K107" s="133" t="s">
        <v>192</v>
      </c>
      <c r="L107" s="32"/>
      <c r="M107" s="138" t="s">
        <v>19</v>
      </c>
      <c r="N107" s="139" t="s">
        <v>43</v>
      </c>
      <c r="P107" s="140">
        <f t="shared" si="1"/>
        <v>0</v>
      </c>
      <c r="Q107" s="140">
        <v>870</v>
      </c>
      <c r="R107" s="140">
        <f t="shared" si="2"/>
        <v>1740</v>
      </c>
      <c r="S107" s="140">
        <v>0</v>
      </c>
      <c r="T107" s="141">
        <f t="shared" si="3"/>
        <v>0</v>
      </c>
      <c r="AR107" s="142" t="s">
        <v>170</v>
      </c>
      <c r="AT107" s="142" t="s">
        <v>165</v>
      </c>
      <c r="AU107" s="142" t="s">
        <v>79</v>
      </c>
      <c r="AY107" s="17" t="s">
        <v>163</v>
      </c>
      <c r="BE107" s="143">
        <f t="shared" si="4"/>
        <v>0</v>
      </c>
      <c r="BF107" s="143">
        <f t="shared" si="5"/>
        <v>0</v>
      </c>
      <c r="BG107" s="143">
        <f t="shared" si="6"/>
        <v>0</v>
      </c>
      <c r="BH107" s="143">
        <f t="shared" si="7"/>
        <v>0</v>
      </c>
      <c r="BI107" s="143">
        <f t="shared" si="8"/>
        <v>0</v>
      </c>
      <c r="BJ107" s="17" t="s">
        <v>79</v>
      </c>
      <c r="BK107" s="143">
        <f t="shared" si="9"/>
        <v>0</v>
      </c>
      <c r="BL107" s="17" t="s">
        <v>170</v>
      </c>
      <c r="BM107" s="142" t="s">
        <v>324</v>
      </c>
    </row>
    <row r="108" spans="2:65" s="1" customFormat="1" ht="142.15" customHeight="1">
      <c r="B108" s="32"/>
      <c r="C108" s="131" t="s">
        <v>251</v>
      </c>
      <c r="D108" s="131" t="s">
        <v>165</v>
      </c>
      <c r="E108" s="132" t="s">
        <v>2790</v>
      </c>
      <c r="F108" s="133" t="s">
        <v>3629</v>
      </c>
      <c r="G108" s="134" t="s">
        <v>2382</v>
      </c>
      <c r="H108" s="135">
        <v>2</v>
      </c>
      <c r="I108" s="136"/>
      <c r="J108" s="137">
        <f t="shared" si="0"/>
        <v>0</v>
      </c>
      <c r="K108" s="133" t="s">
        <v>192</v>
      </c>
      <c r="L108" s="32"/>
      <c r="M108" s="138" t="s">
        <v>19</v>
      </c>
      <c r="N108" s="139" t="s">
        <v>43</v>
      </c>
      <c r="P108" s="140">
        <f t="shared" si="1"/>
        <v>0</v>
      </c>
      <c r="Q108" s="140">
        <v>3111</v>
      </c>
      <c r="R108" s="140">
        <f t="shared" si="2"/>
        <v>6222</v>
      </c>
      <c r="S108" s="140">
        <v>0</v>
      </c>
      <c r="T108" s="141">
        <f t="shared" si="3"/>
        <v>0</v>
      </c>
      <c r="AR108" s="142" t="s">
        <v>170</v>
      </c>
      <c r="AT108" s="142" t="s">
        <v>165</v>
      </c>
      <c r="AU108" s="142" t="s">
        <v>79</v>
      </c>
      <c r="AY108" s="17" t="s">
        <v>163</v>
      </c>
      <c r="BE108" s="143">
        <f t="shared" si="4"/>
        <v>0</v>
      </c>
      <c r="BF108" s="143">
        <f t="shared" si="5"/>
        <v>0</v>
      </c>
      <c r="BG108" s="143">
        <f t="shared" si="6"/>
        <v>0</v>
      </c>
      <c r="BH108" s="143">
        <f t="shared" si="7"/>
        <v>0</v>
      </c>
      <c r="BI108" s="143">
        <f t="shared" si="8"/>
        <v>0</v>
      </c>
      <c r="BJ108" s="17" t="s">
        <v>79</v>
      </c>
      <c r="BK108" s="143">
        <f t="shared" si="9"/>
        <v>0</v>
      </c>
      <c r="BL108" s="17" t="s">
        <v>170</v>
      </c>
      <c r="BM108" s="142" t="s">
        <v>335</v>
      </c>
    </row>
    <row r="109" spans="2:65" s="1" customFormat="1" ht="24.2" customHeight="1">
      <c r="B109" s="32"/>
      <c r="C109" s="131" t="s">
        <v>257</v>
      </c>
      <c r="D109" s="131" t="s">
        <v>165</v>
      </c>
      <c r="E109" s="132" t="s">
        <v>2792</v>
      </c>
      <c r="F109" s="133" t="s">
        <v>3630</v>
      </c>
      <c r="G109" s="134" t="s">
        <v>2382</v>
      </c>
      <c r="H109" s="135">
        <v>3</v>
      </c>
      <c r="I109" s="136"/>
      <c r="J109" s="137">
        <f t="shared" si="0"/>
        <v>0</v>
      </c>
      <c r="K109" s="133" t="s">
        <v>192</v>
      </c>
      <c r="L109" s="32"/>
      <c r="M109" s="138" t="s">
        <v>19</v>
      </c>
      <c r="N109" s="139" t="s">
        <v>43</v>
      </c>
      <c r="P109" s="140">
        <f t="shared" si="1"/>
        <v>0</v>
      </c>
      <c r="Q109" s="140">
        <v>420</v>
      </c>
      <c r="R109" s="140">
        <f t="shared" si="2"/>
        <v>1260</v>
      </c>
      <c r="S109" s="140">
        <v>0</v>
      </c>
      <c r="T109" s="141">
        <f t="shared" si="3"/>
        <v>0</v>
      </c>
      <c r="AR109" s="142" t="s">
        <v>170</v>
      </c>
      <c r="AT109" s="142" t="s">
        <v>165</v>
      </c>
      <c r="AU109" s="142" t="s">
        <v>79</v>
      </c>
      <c r="AY109" s="17" t="s">
        <v>163</v>
      </c>
      <c r="BE109" s="143">
        <f t="shared" si="4"/>
        <v>0</v>
      </c>
      <c r="BF109" s="143">
        <f t="shared" si="5"/>
        <v>0</v>
      </c>
      <c r="BG109" s="143">
        <f t="shared" si="6"/>
        <v>0</v>
      </c>
      <c r="BH109" s="143">
        <f t="shared" si="7"/>
        <v>0</v>
      </c>
      <c r="BI109" s="143">
        <f t="shared" si="8"/>
        <v>0</v>
      </c>
      <c r="BJ109" s="17" t="s">
        <v>79</v>
      </c>
      <c r="BK109" s="143">
        <f t="shared" si="9"/>
        <v>0</v>
      </c>
      <c r="BL109" s="17" t="s">
        <v>170</v>
      </c>
      <c r="BM109" s="142" t="s">
        <v>349</v>
      </c>
    </row>
    <row r="110" spans="2:65" s="1" customFormat="1" ht="37.9" customHeight="1">
      <c r="B110" s="32"/>
      <c r="C110" s="131" t="s">
        <v>265</v>
      </c>
      <c r="D110" s="131" t="s">
        <v>165</v>
      </c>
      <c r="E110" s="132" t="s">
        <v>2794</v>
      </c>
      <c r="F110" s="133" t="s">
        <v>3631</v>
      </c>
      <c r="G110" s="134" t="s">
        <v>2382</v>
      </c>
      <c r="H110" s="135">
        <v>3</v>
      </c>
      <c r="I110" s="136"/>
      <c r="J110" s="137">
        <f t="shared" si="0"/>
        <v>0</v>
      </c>
      <c r="K110" s="133" t="s">
        <v>192</v>
      </c>
      <c r="L110" s="32"/>
      <c r="M110" s="138" t="s">
        <v>19</v>
      </c>
      <c r="N110" s="139" t="s">
        <v>43</v>
      </c>
      <c r="P110" s="140">
        <f t="shared" si="1"/>
        <v>0</v>
      </c>
      <c r="Q110" s="140">
        <v>4789</v>
      </c>
      <c r="R110" s="140">
        <f t="shared" si="2"/>
        <v>14367</v>
      </c>
      <c r="S110" s="140">
        <v>0</v>
      </c>
      <c r="T110" s="141">
        <f t="shared" si="3"/>
        <v>0</v>
      </c>
      <c r="AR110" s="142" t="s">
        <v>170</v>
      </c>
      <c r="AT110" s="142" t="s">
        <v>165</v>
      </c>
      <c r="AU110" s="142" t="s">
        <v>79</v>
      </c>
      <c r="AY110" s="17" t="s">
        <v>163</v>
      </c>
      <c r="BE110" s="143">
        <f t="shared" si="4"/>
        <v>0</v>
      </c>
      <c r="BF110" s="143">
        <f t="shared" si="5"/>
        <v>0</v>
      </c>
      <c r="BG110" s="143">
        <f t="shared" si="6"/>
        <v>0</v>
      </c>
      <c r="BH110" s="143">
        <f t="shared" si="7"/>
        <v>0</v>
      </c>
      <c r="BI110" s="143">
        <f t="shared" si="8"/>
        <v>0</v>
      </c>
      <c r="BJ110" s="17" t="s">
        <v>79</v>
      </c>
      <c r="BK110" s="143">
        <f t="shared" si="9"/>
        <v>0</v>
      </c>
      <c r="BL110" s="17" t="s">
        <v>170</v>
      </c>
      <c r="BM110" s="142" t="s">
        <v>363</v>
      </c>
    </row>
    <row r="111" spans="2:65" s="1" customFormat="1" ht="111.75" customHeight="1">
      <c r="B111" s="32"/>
      <c r="C111" s="131" t="s">
        <v>270</v>
      </c>
      <c r="D111" s="131" t="s">
        <v>165</v>
      </c>
      <c r="E111" s="132" t="s">
        <v>2796</v>
      </c>
      <c r="F111" s="133" t="s">
        <v>3632</v>
      </c>
      <c r="G111" s="134" t="s">
        <v>2382</v>
      </c>
      <c r="H111" s="135">
        <v>2</v>
      </c>
      <c r="I111" s="136"/>
      <c r="J111" s="137">
        <f t="shared" si="0"/>
        <v>0</v>
      </c>
      <c r="K111" s="133" t="s">
        <v>192</v>
      </c>
      <c r="L111" s="32"/>
      <c r="M111" s="138" t="s">
        <v>19</v>
      </c>
      <c r="N111" s="139" t="s">
        <v>43</v>
      </c>
      <c r="P111" s="140">
        <f t="shared" si="1"/>
        <v>0</v>
      </c>
      <c r="Q111" s="140">
        <v>4527</v>
      </c>
      <c r="R111" s="140">
        <f t="shared" si="2"/>
        <v>9054</v>
      </c>
      <c r="S111" s="140">
        <v>0</v>
      </c>
      <c r="T111" s="141">
        <f t="shared" si="3"/>
        <v>0</v>
      </c>
      <c r="AR111" s="142" t="s">
        <v>170</v>
      </c>
      <c r="AT111" s="142" t="s">
        <v>165</v>
      </c>
      <c r="AU111" s="142" t="s">
        <v>79</v>
      </c>
      <c r="AY111" s="17" t="s">
        <v>163</v>
      </c>
      <c r="BE111" s="143">
        <f t="shared" si="4"/>
        <v>0</v>
      </c>
      <c r="BF111" s="143">
        <f t="shared" si="5"/>
        <v>0</v>
      </c>
      <c r="BG111" s="143">
        <f t="shared" si="6"/>
        <v>0</v>
      </c>
      <c r="BH111" s="143">
        <f t="shared" si="7"/>
        <v>0</v>
      </c>
      <c r="BI111" s="143">
        <f t="shared" si="8"/>
        <v>0</v>
      </c>
      <c r="BJ111" s="17" t="s">
        <v>79</v>
      </c>
      <c r="BK111" s="143">
        <f t="shared" si="9"/>
        <v>0</v>
      </c>
      <c r="BL111" s="17" t="s">
        <v>170</v>
      </c>
      <c r="BM111" s="142" t="s">
        <v>375</v>
      </c>
    </row>
    <row r="112" spans="2:65" s="1" customFormat="1" ht="101.25" customHeight="1">
      <c r="B112" s="32"/>
      <c r="C112" s="131" t="s">
        <v>279</v>
      </c>
      <c r="D112" s="131" t="s">
        <v>165</v>
      </c>
      <c r="E112" s="132" t="s">
        <v>2798</v>
      </c>
      <c r="F112" s="133" t="s">
        <v>3633</v>
      </c>
      <c r="G112" s="134" t="s">
        <v>2382</v>
      </c>
      <c r="H112" s="135">
        <v>2</v>
      </c>
      <c r="I112" s="136"/>
      <c r="J112" s="137">
        <f t="shared" si="0"/>
        <v>0</v>
      </c>
      <c r="K112" s="133" t="s">
        <v>192</v>
      </c>
      <c r="L112" s="32"/>
      <c r="M112" s="138" t="s">
        <v>19</v>
      </c>
      <c r="N112" s="139" t="s">
        <v>43</v>
      </c>
      <c r="P112" s="140">
        <f t="shared" si="1"/>
        <v>0</v>
      </c>
      <c r="Q112" s="140">
        <v>3539</v>
      </c>
      <c r="R112" s="140">
        <f t="shared" si="2"/>
        <v>7078</v>
      </c>
      <c r="S112" s="140">
        <v>0</v>
      </c>
      <c r="T112" s="141">
        <f t="shared" si="3"/>
        <v>0</v>
      </c>
      <c r="AR112" s="142" t="s">
        <v>170</v>
      </c>
      <c r="AT112" s="142" t="s">
        <v>165</v>
      </c>
      <c r="AU112" s="142" t="s">
        <v>79</v>
      </c>
      <c r="AY112" s="17" t="s">
        <v>163</v>
      </c>
      <c r="BE112" s="143">
        <f t="shared" si="4"/>
        <v>0</v>
      </c>
      <c r="BF112" s="143">
        <f t="shared" si="5"/>
        <v>0</v>
      </c>
      <c r="BG112" s="143">
        <f t="shared" si="6"/>
        <v>0</v>
      </c>
      <c r="BH112" s="143">
        <f t="shared" si="7"/>
        <v>0</v>
      </c>
      <c r="BI112" s="143">
        <f t="shared" si="8"/>
        <v>0</v>
      </c>
      <c r="BJ112" s="17" t="s">
        <v>79</v>
      </c>
      <c r="BK112" s="143">
        <f t="shared" si="9"/>
        <v>0</v>
      </c>
      <c r="BL112" s="17" t="s">
        <v>170</v>
      </c>
      <c r="BM112" s="142" t="s">
        <v>387</v>
      </c>
    </row>
    <row r="113" spans="2:65" s="1" customFormat="1" ht="16.5" customHeight="1">
      <c r="B113" s="32"/>
      <c r="C113" s="131" t="s">
        <v>285</v>
      </c>
      <c r="D113" s="131" t="s">
        <v>165</v>
      </c>
      <c r="E113" s="132" t="s">
        <v>2800</v>
      </c>
      <c r="F113" s="133" t="s">
        <v>3634</v>
      </c>
      <c r="G113" s="134" t="s">
        <v>2382</v>
      </c>
      <c r="H113" s="135">
        <v>2</v>
      </c>
      <c r="I113" s="136"/>
      <c r="J113" s="137">
        <f t="shared" si="0"/>
        <v>0</v>
      </c>
      <c r="K113" s="133" t="s">
        <v>192</v>
      </c>
      <c r="L113" s="32"/>
      <c r="M113" s="138" t="s">
        <v>19</v>
      </c>
      <c r="N113" s="139" t="s">
        <v>43</v>
      </c>
      <c r="P113" s="140">
        <f t="shared" si="1"/>
        <v>0</v>
      </c>
      <c r="Q113" s="140">
        <v>1628</v>
      </c>
      <c r="R113" s="140">
        <f t="shared" si="2"/>
        <v>3256</v>
      </c>
      <c r="S113" s="140">
        <v>0</v>
      </c>
      <c r="T113" s="141">
        <f t="shared" si="3"/>
        <v>0</v>
      </c>
      <c r="AR113" s="142" t="s">
        <v>170</v>
      </c>
      <c r="AT113" s="142" t="s">
        <v>165</v>
      </c>
      <c r="AU113" s="142" t="s">
        <v>79</v>
      </c>
      <c r="AY113" s="17" t="s">
        <v>163</v>
      </c>
      <c r="BE113" s="143">
        <f t="shared" si="4"/>
        <v>0</v>
      </c>
      <c r="BF113" s="143">
        <f t="shared" si="5"/>
        <v>0</v>
      </c>
      <c r="BG113" s="143">
        <f t="shared" si="6"/>
        <v>0</v>
      </c>
      <c r="BH113" s="143">
        <f t="shared" si="7"/>
        <v>0</v>
      </c>
      <c r="BI113" s="143">
        <f t="shared" si="8"/>
        <v>0</v>
      </c>
      <c r="BJ113" s="17" t="s">
        <v>79</v>
      </c>
      <c r="BK113" s="143">
        <f t="shared" si="9"/>
        <v>0</v>
      </c>
      <c r="BL113" s="17" t="s">
        <v>170</v>
      </c>
      <c r="BM113" s="142" t="s">
        <v>400</v>
      </c>
    </row>
    <row r="114" spans="2:65" s="1" customFormat="1" ht="16.5" customHeight="1">
      <c r="B114" s="32"/>
      <c r="C114" s="131" t="s">
        <v>292</v>
      </c>
      <c r="D114" s="131" t="s">
        <v>165</v>
      </c>
      <c r="E114" s="132" t="s">
        <v>2802</v>
      </c>
      <c r="F114" s="133" t="s">
        <v>3635</v>
      </c>
      <c r="G114" s="134" t="s">
        <v>2382</v>
      </c>
      <c r="H114" s="135">
        <v>4</v>
      </c>
      <c r="I114" s="136"/>
      <c r="J114" s="137">
        <f t="shared" si="0"/>
        <v>0</v>
      </c>
      <c r="K114" s="133" t="s">
        <v>192</v>
      </c>
      <c r="L114" s="32"/>
      <c r="M114" s="138" t="s">
        <v>19</v>
      </c>
      <c r="N114" s="139" t="s">
        <v>43</v>
      </c>
      <c r="P114" s="140">
        <f t="shared" si="1"/>
        <v>0</v>
      </c>
      <c r="Q114" s="140">
        <v>785</v>
      </c>
      <c r="R114" s="140">
        <f t="shared" si="2"/>
        <v>3140</v>
      </c>
      <c r="S114" s="140">
        <v>0</v>
      </c>
      <c r="T114" s="141">
        <f t="shared" si="3"/>
        <v>0</v>
      </c>
      <c r="AR114" s="142" t="s">
        <v>170</v>
      </c>
      <c r="AT114" s="142" t="s">
        <v>165</v>
      </c>
      <c r="AU114" s="142" t="s">
        <v>79</v>
      </c>
      <c r="AY114" s="17" t="s">
        <v>163</v>
      </c>
      <c r="BE114" s="143">
        <f t="shared" si="4"/>
        <v>0</v>
      </c>
      <c r="BF114" s="143">
        <f t="shared" si="5"/>
        <v>0</v>
      </c>
      <c r="BG114" s="143">
        <f t="shared" si="6"/>
        <v>0</v>
      </c>
      <c r="BH114" s="143">
        <f t="shared" si="7"/>
        <v>0</v>
      </c>
      <c r="BI114" s="143">
        <f t="shared" si="8"/>
        <v>0</v>
      </c>
      <c r="BJ114" s="17" t="s">
        <v>79</v>
      </c>
      <c r="BK114" s="143">
        <f t="shared" si="9"/>
        <v>0</v>
      </c>
      <c r="BL114" s="17" t="s">
        <v>170</v>
      </c>
      <c r="BM114" s="142" t="s">
        <v>411</v>
      </c>
    </row>
    <row r="115" spans="2:65" s="1" customFormat="1" ht="37.9" customHeight="1">
      <c r="B115" s="32"/>
      <c r="C115" s="131" t="s">
        <v>7</v>
      </c>
      <c r="D115" s="131" t="s">
        <v>165</v>
      </c>
      <c r="E115" s="132" t="s">
        <v>2804</v>
      </c>
      <c r="F115" s="133" t="s">
        <v>3636</v>
      </c>
      <c r="G115" s="134" t="s">
        <v>2382</v>
      </c>
      <c r="H115" s="135">
        <v>4</v>
      </c>
      <c r="I115" s="136"/>
      <c r="J115" s="137">
        <f t="shared" si="0"/>
        <v>0</v>
      </c>
      <c r="K115" s="133" t="s">
        <v>192</v>
      </c>
      <c r="L115" s="32"/>
      <c r="M115" s="138" t="s">
        <v>19</v>
      </c>
      <c r="N115" s="139" t="s">
        <v>43</v>
      </c>
      <c r="P115" s="140">
        <f t="shared" si="1"/>
        <v>0</v>
      </c>
      <c r="Q115" s="140">
        <v>2857</v>
      </c>
      <c r="R115" s="140">
        <f t="shared" si="2"/>
        <v>11428</v>
      </c>
      <c r="S115" s="140">
        <v>0</v>
      </c>
      <c r="T115" s="141">
        <f t="shared" si="3"/>
        <v>0</v>
      </c>
      <c r="AR115" s="142" t="s">
        <v>170</v>
      </c>
      <c r="AT115" s="142" t="s">
        <v>165</v>
      </c>
      <c r="AU115" s="142" t="s">
        <v>79</v>
      </c>
      <c r="AY115" s="17" t="s">
        <v>163</v>
      </c>
      <c r="BE115" s="143">
        <f t="shared" si="4"/>
        <v>0</v>
      </c>
      <c r="BF115" s="143">
        <f t="shared" si="5"/>
        <v>0</v>
      </c>
      <c r="BG115" s="143">
        <f t="shared" si="6"/>
        <v>0</v>
      </c>
      <c r="BH115" s="143">
        <f t="shared" si="7"/>
        <v>0</v>
      </c>
      <c r="BI115" s="143">
        <f t="shared" si="8"/>
        <v>0</v>
      </c>
      <c r="BJ115" s="17" t="s">
        <v>79</v>
      </c>
      <c r="BK115" s="143">
        <f t="shared" si="9"/>
        <v>0</v>
      </c>
      <c r="BL115" s="17" t="s">
        <v>170</v>
      </c>
      <c r="BM115" s="142" t="s">
        <v>420</v>
      </c>
    </row>
    <row r="116" spans="2:65" s="1" customFormat="1" ht="21.75" customHeight="1">
      <c r="B116" s="32"/>
      <c r="C116" s="131" t="s">
        <v>300</v>
      </c>
      <c r="D116" s="131" t="s">
        <v>165</v>
      </c>
      <c r="E116" s="132" t="s">
        <v>3139</v>
      </c>
      <c r="F116" s="133" t="s">
        <v>3637</v>
      </c>
      <c r="G116" s="134" t="s">
        <v>2382</v>
      </c>
      <c r="H116" s="135">
        <v>2</v>
      </c>
      <c r="I116" s="136"/>
      <c r="J116" s="137">
        <f t="shared" si="0"/>
        <v>0</v>
      </c>
      <c r="K116" s="133" t="s">
        <v>192</v>
      </c>
      <c r="L116" s="32"/>
      <c r="M116" s="138" t="s">
        <v>19</v>
      </c>
      <c r="N116" s="139" t="s">
        <v>43</v>
      </c>
      <c r="P116" s="140">
        <f t="shared" si="1"/>
        <v>0</v>
      </c>
      <c r="Q116" s="140">
        <v>693</v>
      </c>
      <c r="R116" s="140">
        <f t="shared" si="2"/>
        <v>1386</v>
      </c>
      <c r="S116" s="140">
        <v>0</v>
      </c>
      <c r="T116" s="141">
        <f t="shared" si="3"/>
        <v>0</v>
      </c>
      <c r="AR116" s="142" t="s">
        <v>170</v>
      </c>
      <c r="AT116" s="142" t="s">
        <v>165</v>
      </c>
      <c r="AU116" s="142" t="s">
        <v>79</v>
      </c>
      <c r="AY116" s="17" t="s">
        <v>163</v>
      </c>
      <c r="BE116" s="143">
        <f t="shared" si="4"/>
        <v>0</v>
      </c>
      <c r="BF116" s="143">
        <f t="shared" si="5"/>
        <v>0</v>
      </c>
      <c r="BG116" s="143">
        <f t="shared" si="6"/>
        <v>0</v>
      </c>
      <c r="BH116" s="143">
        <f t="shared" si="7"/>
        <v>0</v>
      </c>
      <c r="BI116" s="143">
        <f t="shared" si="8"/>
        <v>0</v>
      </c>
      <c r="BJ116" s="17" t="s">
        <v>79</v>
      </c>
      <c r="BK116" s="143">
        <f t="shared" si="9"/>
        <v>0</v>
      </c>
      <c r="BL116" s="17" t="s">
        <v>170</v>
      </c>
      <c r="BM116" s="142" t="s">
        <v>435</v>
      </c>
    </row>
    <row r="117" spans="2:65" s="1" customFormat="1" ht="37.9" customHeight="1">
      <c r="B117" s="32"/>
      <c r="C117" s="131" t="s">
        <v>306</v>
      </c>
      <c r="D117" s="131" t="s">
        <v>165</v>
      </c>
      <c r="E117" s="132" t="s">
        <v>3141</v>
      </c>
      <c r="F117" s="133" t="s">
        <v>3638</v>
      </c>
      <c r="G117" s="134" t="s">
        <v>2382</v>
      </c>
      <c r="H117" s="135">
        <v>1</v>
      </c>
      <c r="I117" s="136"/>
      <c r="J117" s="137">
        <f t="shared" si="0"/>
        <v>0</v>
      </c>
      <c r="K117" s="133" t="s">
        <v>192</v>
      </c>
      <c r="L117" s="32"/>
      <c r="M117" s="138" t="s">
        <v>19</v>
      </c>
      <c r="N117" s="139" t="s">
        <v>43</v>
      </c>
      <c r="P117" s="140">
        <f t="shared" si="1"/>
        <v>0</v>
      </c>
      <c r="Q117" s="140">
        <v>7389</v>
      </c>
      <c r="R117" s="140">
        <f t="shared" si="2"/>
        <v>7389</v>
      </c>
      <c r="S117" s="140">
        <v>0</v>
      </c>
      <c r="T117" s="141">
        <f t="shared" si="3"/>
        <v>0</v>
      </c>
      <c r="AR117" s="142" t="s">
        <v>170</v>
      </c>
      <c r="AT117" s="142" t="s">
        <v>165</v>
      </c>
      <c r="AU117" s="142" t="s">
        <v>79</v>
      </c>
      <c r="AY117" s="17" t="s">
        <v>163</v>
      </c>
      <c r="BE117" s="143">
        <f t="shared" si="4"/>
        <v>0</v>
      </c>
      <c r="BF117" s="143">
        <f t="shared" si="5"/>
        <v>0</v>
      </c>
      <c r="BG117" s="143">
        <f t="shared" si="6"/>
        <v>0</v>
      </c>
      <c r="BH117" s="143">
        <f t="shared" si="7"/>
        <v>0</v>
      </c>
      <c r="BI117" s="143">
        <f t="shared" si="8"/>
        <v>0</v>
      </c>
      <c r="BJ117" s="17" t="s">
        <v>79</v>
      </c>
      <c r="BK117" s="143">
        <f t="shared" si="9"/>
        <v>0</v>
      </c>
      <c r="BL117" s="17" t="s">
        <v>170</v>
      </c>
      <c r="BM117" s="142" t="s">
        <v>447</v>
      </c>
    </row>
    <row r="118" spans="2:65" s="1" customFormat="1" ht="16.5" customHeight="1">
      <c r="B118" s="32"/>
      <c r="C118" s="131" t="s">
        <v>312</v>
      </c>
      <c r="D118" s="131" t="s">
        <v>165</v>
      </c>
      <c r="E118" s="132" t="s">
        <v>3143</v>
      </c>
      <c r="F118" s="133" t="s">
        <v>3639</v>
      </c>
      <c r="G118" s="134" t="s">
        <v>2382</v>
      </c>
      <c r="H118" s="135">
        <v>1</v>
      </c>
      <c r="I118" s="136"/>
      <c r="J118" s="137">
        <f t="shared" si="0"/>
        <v>0</v>
      </c>
      <c r="K118" s="133" t="s">
        <v>192</v>
      </c>
      <c r="L118" s="32"/>
      <c r="M118" s="138" t="s">
        <v>19</v>
      </c>
      <c r="N118" s="139" t="s">
        <v>43</v>
      </c>
      <c r="P118" s="140">
        <f t="shared" si="1"/>
        <v>0</v>
      </c>
      <c r="Q118" s="140">
        <v>1198</v>
      </c>
      <c r="R118" s="140">
        <f t="shared" si="2"/>
        <v>1198</v>
      </c>
      <c r="S118" s="140">
        <v>0</v>
      </c>
      <c r="T118" s="141">
        <f t="shared" si="3"/>
        <v>0</v>
      </c>
      <c r="AR118" s="142" t="s">
        <v>170</v>
      </c>
      <c r="AT118" s="142" t="s">
        <v>165</v>
      </c>
      <c r="AU118" s="142" t="s">
        <v>79</v>
      </c>
      <c r="AY118" s="17" t="s">
        <v>163</v>
      </c>
      <c r="BE118" s="143">
        <f t="shared" si="4"/>
        <v>0</v>
      </c>
      <c r="BF118" s="143">
        <f t="shared" si="5"/>
        <v>0</v>
      </c>
      <c r="BG118" s="143">
        <f t="shared" si="6"/>
        <v>0</v>
      </c>
      <c r="BH118" s="143">
        <f t="shared" si="7"/>
        <v>0</v>
      </c>
      <c r="BI118" s="143">
        <f t="shared" si="8"/>
        <v>0</v>
      </c>
      <c r="BJ118" s="17" t="s">
        <v>79</v>
      </c>
      <c r="BK118" s="143">
        <f t="shared" si="9"/>
        <v>0</v>
      </c>
      <c r="BL118" s="17" t="s">
        <v>170</v>
      </c>
      <c r="BM118" s="142" t="s">
        <v>462</v>
      </c>
    </row>
    <row r="119" spans="2:65" s="1" customFormat="1" ht="16.5" customHeight="1">
      <c r="B119" s="32"/>
      <c r="C119" s="131" t="s">
        <v>318</v>
      </c>
      <c r="D119" s="131" t="s">
        <v>165</v>
      </c>
      <c r="E119" s="132" t="s">
        <v>3145</v>
      </c>
      <c r="F119" s="133" t="s">
        <v>3640</v>
      </c>
      <c r="G119" s="134" t="s">
        <v>2382</v>
      </c>
      <c r="H119" s="135">
        <v>1</v>
      </c>
      <c r="I119" s="136"/>
      <c r="J119" s="137">
        <f t="shared" si="0"/>
        <v>0</v>
      </c>
      <c r="K119" s="133" t="s">
        <v>192</v>
      </c>
      <c r="L119" s="32"/>
      <c r="M119" s="138" t="s">
        <v>19</v>
      </c>
      <c r="N119" s="139" t="s">
        <v>43</v>
      </c>
      <c r="P119" s="140">
        <f t="shared" si="1"/>
        <v>0</v>
      </c>
      <c r="Q119" s="140">
        <v>245</v>
      </c>
      <c r="R119" s="140">
        <f t="shared" si="2"/>
        <v>245</v>
      </c>
      <c r="S119" s="140">
        <v>0</v>
      </c>
      <c r="T119" s="141">
        <f t="shared" si="3"/>
        <v>0</v>
      </c>
      <c r="AR119" s="142" t="s">
        <v>170</v>
      </c>
      <c r="AT119" s="142" t="s">
        <v>165</v>
      </c>
      <c r="AU119" s="142" t="s">
        <v>79</v>
      </c>
      <c r="AY119" s="17" t="s">
        <v>163</v>
      </c>
      <c r="BE119" s="143">
        <f t="shared" si="4"/>
        <v>0</v>
      </c>
      <c r="BF119" s="143">
        <f t="shared" si="5"/>
        <v>0</v>
      </c>
      <c r="BG119" s="143">
        <f t="shared" si="6"/>
        <v>0</v>
      </c>
      <c r="BH119" s="143">
        <f t="shared" si="7"/>
        <v>0</v>
      </c>
      <c r="BI119" s="143">
        <f t="shared" si="8"/>
        <v>0</v>
      </c>
      <c r="BJ119" s="17" t="s">
        <v>79</v>
      </c>
      <c r="BK119" s="143">
        <f t="shared" si="9"/>
        <v>0</v>
      </c>
      <c r="BL119" s="17" t="s">
        <v>170</v>
      </c>
      <c r="BM119" s="142" t="s">
        <v>474</v>
      </c>
    </row>
    <row r="120" spans="2:65" s="1" customFormat="1" ht="24.2" customHeight="1">
      <c r="B120" s="32"/>
      <c r="C120" s="131" t="s">
        <v>324</v>
      </c>
      <c r="D120" s="131" t="s">
        <v>165</v>
      </c>
      <c r="E120" s="132" t="s">
        <v>3147</v>
      </c>
      <c r="F120" s="133" t="s">
        <v>3641</v>
      </c>
      <c r="G120" s="134" t="s">
        <v>2382</v>
      </c>
      <c r="H120" s="135">
        <v>1</v>
      </c>
      <c r="I120" s="136"/>
      <c r="J120" s="137">
        <f t="shared" si="0"/>
        <v>0</v>
      </c>
      <c r="K120" s="133" t="s">
        <v>192</v>
      </c>
      <c r="L120" s="32"/>
      <c r="M120" s="138" t="s">
        <v>19</v>
      </c>
      <c r="N120" s="139" t="s">
        <v>43</v>
      </c>
      <c r="P120" s="140">
        <f t="shared" si="1"/>
        <v>0</v>
      </c>
      <c r="Q120" s="140">
        <v>981</v>
      </c>
      <c r="R120" s="140">
        <f t="shared" si="2"/>
        <v>981</v>
      </c>
      <c r="S120" s="140">
        <v>0</v>
      </c>
      <c r="T120" s="141">
        <f t="shared" si="3"/>
        <v>0</v>
      </c>
      <c r="AR120" s="142" t="s">
        <v>170</v>
      </c>
      <c r="AT120" s="142" t="s">
        <v>165</v>
      </c>
      <c r="AU120" s="142" t="s">
        <v>79</v>
      </c>
      <c r="AY120" s="17" t="s">
        <v>163</v>
      </c>
      <c r="BE120" s="143">
        <f t="shared" si="4"/>
        <v>0</v>
      </c>
      <c r="BF120" s="143">
        <f t="shared" si="5"/>
        <v>0</v>
      </c>
      <c r="BG120" s="143">
        <f t="shared" si="6"/>
        <v>0</v>
      </c>
      <c r="BH120" s="143">
        <f t="shared" si="7"/>
        <v>0</v>
      </c>
      <c r="BI120" s="143">
        <f t="shared" si="8"/>
        <v>0</v>
      </c>
      <c r="BJ120" s="17" t="s">
        <v>79</v>
      </c>
      <c r="BK120" s="143">
        <f t="shared" si="9"/>
        <v>0</v>
      </c>
      <c r="BL120" s="17" t="s">
        <v>170</v>
      </c>
      <c r="BM120" s="142" t="s">
        <v>486</v>
      </c>
    </row>
    <row r="121" spans="2:65" s="1" customFormat="1" ht="16.5" customHeight="1">
      <c r="B121" s="32"/>
      <c r="C121" s="131" t="s">
        <v>329</v>
      </c>
      <c r="D121" s="131" t="s">
        <v>165</v>
      </c>
      <c r="E121" s="132" t="s">
        <v>3149</v>
      </c>
      <c r="F121" s="133" t="s">
        <v>3642</v>
      </c>
      <c r="G121" s="134" t="s">
        <v>2382</v>
      </c>
      <c r="H121" s="135">
        <v>6</v>
      </c>
      <c r="I121" s="136"/>
      <c r="J121" s="137">
        <f t="shared" si="0"/>
        <v>0</v>
      </c>
      <c r="K121" s="133" t="s">
        <v>192</v>
      </c>
      <c r="L121" s="32"/>
      <c r="M121" s="138" t="s">
        <v>19</v>
      </c>
      <c r="N121" s="139" t="s">
        <v>43</v>
      </c>
      <c r="P121" s="140">
        <f t="shared" si="1"/>
        <v>0</v>
      </c>
      <c r="Q121" s="140">
        <v>3400</v>
      </c>
      <c r="R121" s="140">
        <f t="shared" si="2"/>
        <v>20400</v>
      </c>
      <c r="S121" s="140">
        <v>0</v>
      </c>
      <c r="T121" s="141">
        <f t="shared" si="3"/>
        <v>0</v>
      </c>
      <c r="AR121" s="142" t="s">
        <v>170</v>
      </c>
      <c r="AT121" s="142" t="s">
        <v>165</v>
      </c>
      <c r="AU121" s="142" t="s">
        <v>79</v>
      </c>
      <c r="AY121" s="17" t="s">
        <v>163</v>
      </c>
      <c r="BE121" s="143">
        <f t="shared" si="4"/>
        <v>0</v>
      </c>
      <c r="BF121" s="143">
        <f t="shared" si="5"/>
        <v>0</v>
      </c>
      <c r="BG121" s="143">
        <f t="shared" si="6"/>
        <v>0</v>
      </c>
      <c r="BH121" s="143">
        <f t="shared" si="7"/>
        <v>0</v>
      </c>
      <c r="BI121" s="143">
        <f t="shared" si="8"/>
        <v>0</v>
      </c>
      <c r="BJ121" s="17" t="s">
        <v>79</v>
      </c>
      <c r="BK121" s="143">
        <f t="shared" si="9"/>
        <v>0</v>
      </c>
      <c r="BL121" s="17" t="s">
        <v>170</v>
      </c>
      <c r="BM121" s="142" t="s">
        <v>502</v>
      </c>
    </row>
    <row r="122" spans="2:65" s="1" customFormat="1" ht="90" customHeight="1">
      <c r="B122" s="32"/>
      <c r="C122" s="131" t="s">
        <v>335</v>
      </c>
      <c r="D122" s="131" t="s">
        <v>165</v>
      </c>
      <c r="E122" s="132" t="s">
        <v>3151</v>
      </c>
      <c r="F122" s="133" t="s">
        <v>3643</v>
      </c>
      <c r="G122" s="134" t="s">
        <v>2382</v>
      </c>
      <c r="H122" s="135">
        <v>6</v>
      </c>
      <c r="I122" s="136"/>
      <c r="J122" s="137">
        <f t="shared" si="0"/>
        <v>0</v>
      </c>
      <c r="K122" s="133" t="s">
        <v>192</v>
      </c>
      <c r="L122" s="32"/>
      <c r="M122" s="138" t="s">
        <v>19</v>
      </c>
      <c r="N122" s="139" t="s">
        <v>43</v>
      </c>
      <c r="P122" s="140">
        <f t="shared" si="1"/>
        <v>0</v>
      </c>
      <c r="Q122" s="140">
        <v>9450</v>
      </c>
      <c r="R122" s="140">
        <f t="shared" si="2"/>
        <v>56700</v>
      </c>
      <c r="S122" s="140">
        <v>0</v>
      </c>
      <c r="T122" s="141">
        <f t="shared" si="3"/>
        <v>0</v>
      </c>
      <c r="AR122" s="142" t="s">
        <v>170</v>
      </c>
      <c r="AT122" s="142" t="s">
        <v>165</v>
      </c>
      <c r="AU122" s="142" t="s">
        <v>79</v>
      </c>
      <c r="AY122" s="17" t="s">
        <v>163</v>
      </c>
      <c r="BE122" s="143">
        <f t="shared" si="4"/>
        <v>0</v>
      </c>
      <c r="BF122" s="143">
        <f t="shared" si="5"/>
        <v>0</v>
      </c>
      <c r="BG122" s="143">
        <f t="shared" si="6"/>
        <v>0</v>
      </c>
      <c r="BH122" s="143">
        <f t="shared" si="7"/>
        <v>0</v>
      </c>
      <c r="BI122" s="143">
        <f t="shared" si="8"/>
        <v>0</v>
      </c>
      <c r="BJ122" s="17" t="s">
        <v>79</v>
      </c>
      <c r="BK122" s="143">
        <f t="shared" si="9"/>
        <v>0</v>
      </c>
      <c r="BL122" s="17" t="s">
        <v>170</v>
      </c>
      <c r="BM122" s="142" t="s">
        <v>516</v>
      </c>
    </row>
    <row r="123" spans="2:65" s="1" customFormat="1" ht="16.5" customHeight="1">
      <c r="B123" s="32"/>
      <c r="C123" s="131" t="s">
        <v>342</v>
      </c>
      <c r="D123" s="131" t="s">
        <v>165</v>
      </c>
      <c r="E123" s="132" t="s">
        <v>3644</v>
      </c>
      <c r="F123" s="133" t="s">
        <v>3645</v>
      </c>
      <c r="G123" s="134" t="s">
        <v>2382</v>
      </c>
      <c r="H123" s="135">
        <v>107</v>
      </c>
      <c r="I123" s="136"/>
      <c r="J123" s="137">
        <f t="shared" si="0"/>
        <v>0</v>
      </c>
      <c r="K123" s="133" t="s">
        <v>192</v>
      </c>
      <c r="L123" s="32"/>
      <c r="M123" s="138" t="s">
        <v>19</v>
      </c>
      <c r="N123" s="139" t="s">
        <v>43</v>
      </c>
      <c r="P123" s="140">
        <f t="shared" si="1"/>
        <v>0</v>
      </c>
      <c r="Q123" s="140">
        <v>340</v>
      </c>
      <c r="R123" s="140">
        <f t="shared" si="2"/>
        <v>36380</v>
      </c>
      <c r="S123" s="140">
        <v>0</v>
      </c>
      <c r="T123" s="141">
        <f t="shared" si="3"/>
        <v>0</v>
      </c>
      <c r="AR123" s="142" t="s">
        <v>170</v>
      </c>
      <c r="AT123" s="142" t="s">
        <v>165</v>
      </c>
      <c r="AU123" s="142" t="s">
        <v>79</v>
      </c>
      <c r="AY123" s="17" t="s">
        <v>163</v>
      </c>
      <c r="BE123" s="143">
        <f t="shared" si="4"/>
        <v>0</v>
      </c>
      <c r="BF123" s="143">
        <f t="shared" si="5"/>
        <v>0</v>
      </c>
      <c r="BG123" s="143">
        <f t="shared" si="6"/>
        <v>0</v>
      </c>
      <c r="BH123" s="143">
        <f t="shared" si="7"/>
        <v>0</v>
      </c>
      <c r="BI123" s="143">
        <f t="shared" si="8"/>
        <v>0</v>
      </c>
      <c r="BJ123" s="17" t="s">
        <v>79</v>
      </c>
      <c r="BK123" s="143">
        <f t="shared" si="9"/>
        <v>0</v>
      </c>
      <c r="BL123" s="17" t="s">
        <v>170</v>
      </c>
      <c r="BM123" s="142" t="s">
        <v>523</v>
      </c>
    </row>
    <row r="124" spans="2:65" s="1" customFormat="1" ht="62.65" customHeight="1">
      <c r="B124" s="32"/>
      <c r="C124" s="131" t="s">
        <v>349</v>
      </c>
      <c r="D124" s="131" t="s">
        <v>165</v>
      </c>
      <c r="E124" s="132" t="s">
        <v>3153</v>
      </c>
      <c r="F124" s="133" t="s">
        <v>3646</v>
      </c>
      <c r="G124" s="134" t="s">
        <v>2382</v>
      </c>
      <c r="H124" s="135">
        <v>94</v>
      </c>
      <c r="I124" s="136"/>
      <c r="J124" s="137">
        <f t="shared" si="0"/>
        <v>0</v>
      </c>
      <c r="K124" s="133" t="s">
        <v>192</v>
      </c>
      <c r="L124" s="32"/>
      <c r="M124" s="138" t="s">
        <v>19</v>
      </c>
      <c r="N124" s="139" t="s">
        <v>43</v>
      </c>
      <c r="P124" s="140">
        <f t="shared" si="1"/>
        <v>0</v>
      </c>
      <c r="Q124" s="140">
        <v>642</v>
      </c>
      <c r="R124" s="140">
        <f t="shared" si="2"/>
        <v>60348</v>
      </c>
      <c r="S124" s="140">
        <v>0</v>
      </c>
      <c r="T124" s="141">
        <f t="shared" si="3"/>
        <v>0</v>
      </c>
      <c r="AR124" s="142" t="s">
        <v>170</v>
      </c>
      <c r="AT124" s="142" t="s">
        <v>165</v>
      </c>
      <c r="AU124" s="142" t="s">
        <v>79</v>
      </c>
      <c r="AY124" s="17" t="s">
        <v>163</v>
      </c>
      <c r="BE124" s="143">
        <f t="shared" si="4"/>
        <v>0</v>
      </c>
      <c r="BF124" s="143">
        <f t="shared" si="5"/>
        <v>0</v>
      </c>
      <c r="BG124" s="143">
        <f t="shared" si="6"/>
        <v>0</v>
      </c>
      <c r="BH124" s="143">
        <f t="shared" si="7"/>
        <v>0</v>
      </c>
      <c r="BI124" s="143">
        <f t="shared" si="8"/>
        <v>0</v>
      </c>
      <c r="BJ124" s="17" t="s">
        <v>79</v>
      </c>
      <c r="BK124" s="143">
        <f t="shared" si="9"/>
        <v>0</v>
      </c>
      <c r="BL124" s="17" t="s">
        <v>170</v>
      </c>
      <c r="BM124" s="142" t="s">
        <v>531</v>
      </c>
    </row>
    <row r="125" spans="2:65" s="1" customFormat="1" ht="101.25" customHeight="1">
      <c r="B125" s="32"/>
      <c r="C125" s="131" t="s">
        <v>356</v>
      </c>
      <c r="D125" s="131" t="s">
        <v>165</v>
      </c>
      <c r="E125" s="132" t="s">
        <v>3155</v>
      </c>
      <c r="F125" s="133" t="s">
        <v>3647</v>
      </c>
      <c r="G125" s="134" t="s">
        <v>2382</v>
      </c>
      <c r="H125" s="135">
        <v>13</v>
      </c>
      <c r="I125" s="136"/>
      <c r="J125" s="137">
        <f t="shared" si="0"/>
        <v>0</v>
      </c>
      <c r="K125" s="133" t="s">
        <v>192</v>
      </c>
      <c r="L125" s="32"/>
      <c r="M125" s="138" t="s">
        <v>19</v>
      </c>
      <c r="N125" s="139" t="s">
        <v>43</v>
      </c>
      <c r="P125" s="140">
        <f t="shared" si="1"/>
        <v>0</v>
      </c>
      <c r="Q125" s="140">
        <v>890</v>
      </c>
      <c r="R125" s="140">
        <f t="shared" si="2"/>
        <v>11570</v>
      </c>
      <c r="S125" s="140">
        <v>0</v>
      </c>
      <c r="T125" s="141">
        <f t="shared" si="3"/>
        <v>0</v>
      </c>
      <c r="AR125" s="142" t="s">
        <v>170</v>
      </c>
      <c r="AT125" s="142" t="s">
        <v>165</v>
      </c>
      <c r="AU125" s="142" t="s">
        <v>79</v>
      </c>
      <c r="AY125" s="17" t="s">
        <v>163</v>
      </c>
      <c r="BE125" s="143">
        <f t="shared" si="4"/>
        <v>0</v>
      </c>
      <c r="BF125" s="143">
        <f t="shared" si="5"/>
        <v>0</v>
      </c>
      <c r="BG125" s="143">
        <f t="shared" si="6"/>
        <v>0</v>
      </c>
      <c r="BH125" s="143">
        <f t="shared" si="7"/>
        <v>0</v>
      </c>
      <c r="BI125" s="143">
        <f t="shared" si="8"/>
        <v>0</v>
      </c>
      <c r="BJ125" s="17" t="s">
        <v>79</v>
      </c>
      <c r="BK125" s="143">
        <f t="shared" si="9"/>
        <v>0</v>
      </c>
      <c r="BL125" s="17" t="s">
        <v>170</v>
      </c>
      <c r="BM125" s="142" t="s">
        <v>539</v>
      </c>
    </row>
    <row r="126" spans="2:65" s="1" customFormat="1" ht="37.9" customHeight="1">
      <c r="B126" s="32"/>
      <c r="C126" s="131" t="s">
        <v>363</v>
      </c>
      <c r="D126" s="131" t="s">
        <v>165</v>
      </c>
      <c r="E126" s="132" t="s">
        <v>3157</v>
      </c>
      <c r="F126" s="133" t="s">
        <v>3648</v>
      </c>
      <c r="G126" s="134" t="s">
        <v>2382</v>
      </c>
      <c r="H126" s="135">
        <v>1</v>
      </c>
      <c r="I126" s="136"/>
      <c r="J126" s="137">
        <f t="shared" si="0"/>
        <v>0</v>
      </c>
      <c r="K126" s="133" t="s">
        <v>192</v>
      </c>
      <c r="L126" s="32"/>
      <c r="M126" s="138" t="s">
        <v>19</v>
      </c>
      <c r="N126" s="139" t="s">
        <v>43</v>
      </c>
      <c r="P126" s="140">
        <f t="shared" si="1"/>
        <v>0</v>
      </c>
      <c r="Q126" s="140">
        <v>14900</v>
      </c>
      <c r="R126" s="140">
        <f t="shared" si="2"/>
        <v>14900</v>
      </c>
      <c r="S126" s="140">
        <v>0</v>
      </c>
      <c r="T126" s="141">
        <f t="shared" si="3"/>
        <v>0</v>
      </c>
      <c r="AR126" s="142" t="s">
        <v>170</v>
      </c>
      <c r="AT126" s="142" t="s">
        <v>165</v>
      </c>
      <c r="AU126" s="142" t="s">
        <v>79</v>
      </c>
      <c r="AY126" s="17" t="s">
        <v>163</v>
      </c>
      <c r="BE126" s="143">
        <f t="shared" si="4"/>
        <v>0</v>
      </c>
      <c r="BF126" s="143">
        <f t="shared" si="5"/>
        <v>0</v>
      </c>
      <c r="BG126" s="143">
        <f t="shared" si="6"/>
        <v>0</v>
      </c>
      <c r="BH126" s="143">
        <f t="shared" si="7"/>
        <v>0</v>
      </c>
      <c r="BI126" s="143">
        <f t="shared" si="8"/>
        <v>0</v>
      </c>
      <c r="BJ126" s="17" t="s">
        <v>79</v>
      </c>
      <c r="BK126" s="143">
        <f t="shared" si="9"/>
        <v>0</v>
      </c>
      <c r="BL126" s="17" t="s">
        <v>170</v>
      </c>
      <c r="BM126" s="142" t="s">
        <v>551</v>
      </c>
    </row>
    <row r="127" spans="2:65" s="1" customFormat="1" ht="16.5" customHeight="1">
      <c r="B127" s="32"/>
      <c r="C127" s="131" t="s">
        <v>369</v>
      </c>
      <c r="D127" s="131" t="s">
        <v>165</v>
      </c>
      <c r="E127" s="132" t="s">
        <v>3649</v>
      </c>
      <c r="F127" s="133" t="s">
        <v>3650</v>
      </c>
      <c r="G127" s="134" t="s">
        <v>254</v>
      </c>
      <c r="H127" s="135">
        <v>2180</v>
      </c>
      <c r="I127" s="136"/>
      <c r="J127" s="137">
        <f t="shared" ref="J127:J158" si="10">ROUND(I127*H127,2)</f>
        <v>0</v>
      </c>
      <c r="K127" s="133" t="s">
        <v>192</v>
      </c>
      <c r="L127" s="32"/>
      <c r="M127" s="138" t="s">
        <v>19</v>
      </c>
      <c r="N127" s="139" t="s">
        <v>43</v>
      </c>
      <c r="P127" s="140">
        <f t="shared" ref="P127:P158" si="11">O127*H127</f>
        <v>0</v>
      </c>
      <c r="Q127" s="140">
        <v>14.7</v>
      </c>
      <c r="R127" s="140">
        <f t="shared" ref="R127:R158" si="12">Q127*H127</f>
        <v>32046</v>
      </c>
      <c r="S127" s="140">
        <v>0</v>
      </c>
      <c r="T127" s="141">
        <f t="shared" ref="T127:T158" si="13">S127*H127</f>
        <v>0</v>
      </c>
      <c r="AR127" s="142" t="s">
        <v>170</v>
      </c>
      <c r="AT127" s="142" t="s">
        <v>165</v>
      </c>
      <c r="AU127" s="142" t="s">
        <v>79</v>
      </c>
      <c r="AY127" s="17" t="s">
        <v>163</v>
      </c>
      <c r="BE127" s="143">
        <f t="shared" ref="BE127:BE144" si="14">IF(N127="základní",J127,0)</f>
        <v>0</v>
      </c>
      <c r="BF127" s="143">
        <f t="shared" ref="BF127:BF144" si="15">IF(N127="snížená",J127,0)</f>
        <v>0</v>
      </c>
      <c r="BG127" s="143">
        <f t="shared" ref="BG127:BG144" si="16">IF(N127="zákl. přenesená",J127,0)</f>
        <v>0</v>
      </c>
      <c r="BH127" s="143">
        <f t="shared" ref="BH127:BH144" si="17">IF(N127="sníž. přenesená",J127,0)</f>
        <v>0</v>
      </c>
      <c r="BI127" s="143">
        <f t="shared" ref="BI127:BI144" si="18">IF(N127="nulová",J127,0)</f>
        <v>0</v>
      </c>
      <c r="BJ127" s="17" t="s">
        <v>79</v>
      </c>
      <c r="BK127" s="143">
        <f t="shared" ref="BK127:BK144" si="19">ROUND(I127*H127,2)</f>
        <v>0</v>
      </c>
      <c r="BL127" s="17" t="s">
        <v>170</v>
      </c>
      <c r="BM127" s="142" t="s">
        <v>563</v>
      </c>
    </row>
    <row r="128" spans="2:65" s="1" customFormat="1" ht="16.5" customHeight="1">
      <c r="B128" s="32"/>
      <c r="C128" s="131" t="s">
        <v>375</v>
      </c>
      <c r="D128" s="131" t="s">
        <v>165</v>
      </c>
      <c r="E128" s="132" t="s">
        <v>3159</v>
      </c>
      <c r="F128" s="133" t="s">
        <v>3651</v>
      </c>
      <c r="G128" s="134" t="s">
        <v>254</v>
      </c>
      <c r="H128" s="135">
        <v>1540</v>
      </c>
      <c r="I128" s="136"/>
      <c r="J128" s="137">
        <f t="shared" si="10"/>
        <v>0</v>
      </c>
      <c r="K128" s="133" t="s">
        <v>192</v>
      </c>
      <c r="L128" s="32"/>
      <c r="M128" s="138" t="s">
        <v>19</v>
      </c>
      <c r="N128" s="139" t="s">
        <v>43</v>
      </c>
      <c r="P128" s="140">
        <f t="shared" si="11"/>
        <v>0</v>
      </c>
      <c r="Q128" s="140">
        <v>9</v>
      </c>
      <c r="R128" s="140">
        <f t="shared" si="12"/>
        <v>13860</v>
      </c>
      <c r="S128" s="140">
        <v>0</v>
      </c>
      <c r="T128" s="141">
        <f t="shared" si="13"/>
        <v>0</v>
      </c>
      <c r="AR128" s="142" t="s">
        <v>170</v>
      </c>
      <c r="AT128" s="142" t="s">
        <v>165</v>
      </c>
      <c r="AU128" s="142" t="s">
        <v>79</v>
      </c>
      <c r="AY128" s="17" t="s">
        <v>163</v>
      </c>
      <c r="BE128" s="143">
        <f t="shared" si="14"/>
        <v>0</v>
      </c>
      <c r="BF128" s="143">
        <f t="shared" si="15"/>
        <v>0</v>
      </c>
      <c r="BG128" s="143">
        <f t="shared" si="16"/>
        <v>0</v>
      </c>
      <c r="BH128" s="143">
        <f t="shared" si="17"/>
        <v>0</v>
      </c>
      <c r="BI128" s="143">
        <f t="shared" si="18"/>
        <v>0</v>
      </c>
      <c r="BJ128" s="17" t="s">
        <v>79</v>
      </c>
      <c r="BK128" s="143">
        <f t="shared" si="19"/>
        <v>0</v>
      </c>
      <c r="BL128" s="17" t="s">
        <v>170</v>
      </c>
      <c r="BM128" s="142" t="s">
        <v>576</v>
      </c>
    </row>
    <row r="129" spans="2:65" s="1" customFormat="1" ht="21.75" customHeight="1">
      <c r="B129" s="32"/>
      <c r="C129" s="131" t="s">
        <v>381</v>
      </c>
      <c r="D129" s="131" t="s">
        <v>165</v>
      </c>
      <c r="E129" s="132" t="s">
        <v>3161</v>
      </c>
      <c r="F129" s="133" t="s">
        <v>3652</v>
      </c>
      <c r="G129" s="134" t="s">
        <v>254</v>
      </c>
      <c r="H129" s="135">
        <v>440</v>
      </c>
      <c r="I129" s="136"/>
      <c r="J129" s="137">
        <f t="shared" si="10"/>
        <v>0</v>
      </c>
      <c r="K129" s="133" t="s">
        <v>192</v>
      </c>
      <c r="L129" s="32"/>
      <c r="M129" s="138" t="s">
        <v>19</v>
      </c>
      <c r="N129" s="139" t="s">
        <v>43</v>
      </c>
      <c r="P129" s="140">
        <f t="shared" si="11"/>
        <v>0</v>
      </c>
      <c r="Q129" s="140">
        <v>9</v>
      </c>
      <c r="R129" s="140">
        <f t="shared" si="12"/>
        <v>3960</v>
      </c>
      <c r="S129" s="140">
        <v>0</v>
      </c>
      <c r="T129" s="141">
        <f t="shared" si="13"/>
        <v>0</v>
      </c>
      <c r="AR129" s="142" t="s">
        <v>170</v>
      </c>
      <c r="AT129" s="142" t="s">
        <v>165</v>
      </c>
      <c r="AU129" s="142" t="s">
        <v>79</v>
      </c>
      <c r="AY129" s="17" t="s">
        <v>163</v>
      </c>
      <c r="BE129" s="143">
        <f t="shared" si="14"/>
        <v>0</v>
      </c>
      <c r="BF129" s="143">
        <f t="shared" si="15"/>
        <v>0</v>
      </c>
      <c r="BG129" s="143">
        <f t="shared" si="16"/>
        <v>0</v>
      </c>
      <c r="BH129" s="143">
        <f t="shared" si="17"/>
        <v>0</v>
      </c>
      <c r="BI129" s="143">
        <f t="shared" si="18"/>
        <v>0</v>
      </c>
      <c r="BJ129" s="17" t="s">
        <v>79</v>
      </c>
      <c r="BK129" s="143">
        <f t="shared" si="19"/>
        <v>0</v>
      </c>
      <c r="BL129" s="17" t="s">
        <v>170</v>
      </c>
      <c r="BM129" s="142" t="s">
        <v>594</v>
      </c>
    </row>
    <row r="130" spans="2:65" s="1" customFormat="1" ht="21.75" customHeight="1">
      <c r="B130" s="32"/>
      <c r="C130" s="131" t="s">
        <v>387</v>
      </c>
      <c r="D130" s="131" t="s">
        <v>165</v>
      </c>
      <c r="E130" s="132" t="s">
        <v>3163</v>
      </c>
      <c r="F130" s="133" t="s">
        <v>3653</v>
      </c>
      <c r="G130" s="134" t="s">
        <v>254</v>
      </c>
      <c r="H130" s="135">
        <v>200</v>
      </c>
      <c r="I130" s="136"/>
      <c r="J130" s="137">
        <f t="shared" si="10"/>
        <v>0</v>
      </c>
      <c r="K130" s="133" t="s">
        <v>192</v>
      </c>
      <c r="L130" s="32"/>
      <c r="M130" s="138" t="s">
        <v>19</v>
      </c>
      <c r="N130" s="139" t="s">
        <v>43</v>
      </c>
      <c r="P130" s="140">
        <f t="shared" si="11"/>
        <v>0</v>
      </c>
      <c r="Q130" s="140">
        <v>102</v>
      </c>
      <c r="R130" s="140">
        <f t="shared" si="12"/>
        <v>20400</v>
      </c>
      <c r="S130" s="140">
        <v>0</v>
      </c>
      <c r="T130" s="141">
        <f t="shared" si="13"/>
        <v>0</v>
      </c>
      <c r="AR130" s="142" t="s">
        <v>170</v>
      </c>
      <c r="AT130" s="142" t="s">
        <v>165</v>
      </c>
      <c r="AU130" s="142" t="s">
        <v>79</v>
      </c>
      <c r="AY130" s="17" t="s">
        <v>163</v>
      </c>
      <c r="BE130" s="143">
        <f t="shared" si="14"/>
        <v>0</v>
      </c>
      <c r="BF130" s="143">
        <f t="shared" si="15"/>
        <v>0</v>
      </c>
      <c r="BG130" s="143">
        <f t="shared" si="16"/>
        <v>0</v>
      </c>
      <c r="BH130" s="143">
        <f t="shared" si="17"/>
        <v>0</v>
      </c>
      <c r="BI130" s="143">
        <f t="shared" si="18"/>
        <v>0</v>
      </c>
      <c r="BJ130" s="17" t="s">
        <v>79</v>
      </c>
      <c r="BK130" s="143">
        <f t="shared" si="19"/>
        <v>0</v>
      </c>
      <c r="BL130" s="17" t="s">
        <v>170</v>
      </c>
      <c r="BM130" s="142" t="s">
        <v>608</v>
      </c>
    </row>
    <row r="131" spans="2:65" s="1" customFormat="1" ht="24.2" customHeight="1">
      <c r="B131" s="32"/>
      <c r="C131" s="131" t="s">
        <v>393</v>
      </c>
      <c r="D131" s="131" t="s">
        <v>165</v>
      </c>
      <c r="E131" s="132" t="s">
        <v>3654</v>
      </c>
      <c r="F131" s="133" t="s">
        <v>3655</v>
      </c>
      <c r="G131" s="134" t="s">
        <v>254</v>
      </c>
      <c r="H131" s="135">
        <v>90</v>
      </c>
      <c r="I131" s="136"/>
      <c r="J131" s="137">
        <f t="shared" si="10"/>
        <v>0</v>
      </c>
      <c r="K131" s="133" t="s">
        <v>192</v>
      </c>
      <c r="L131" s="32"/>
      <c r="M131" s="138" t="s">
        <v>19</v>
      </c>
      <c r="N131" s="139" t="s">
        <v>43</v>
      </c>
      <c r="P131" s="140">
        <f t="shared" si="11"/>
        <v>0</v>
      </c>
      <c r="Q131" s="140">
        <v>29</v>
      </c>
      <c r="R131" s="140">
        <f t="shared" si="12"/>
        <v>2610</v>
      </c>
      <c r="S131" s="140">
        <v>0</v>
      </c>
      <c r="T131" s="141">
        <f t="shared" si="13"/>
        <v>0</v>
      </c>
      <c r="AR131" s="142" t="s">
        <v>170</v>
      </c>
      <c r="AT131" s="142" t="s">
        <v>165</v>
      </c>
      <c r="AU131" s="142" t="s">
        <v>79</v>
      </c>
      <c r="AY131" s="17" t="s">
        <v>163</v>
      </c>
      <c r="BE131" s="143">
        <f t="shared" si="14"/>
        <v>0</v>
      </c>
      <c r="BF131" s="143">
        <f t="shared" si="15"/>
        <v>0</v>
      </c>
      <c r="BG131" s="143">
        <f t="shared" si="16"/>
        <v>0</v>
      </c>
      <c r="BH131" s="143">
        <f t="shared" si="17"/>
        <v>0</v>
      </c>
      <c r="BI131" s="143">
        <f t="shared" si="18"/>
        <v>0</v>
      </c>
      <c r="BJ131" s="17" t="s">
        <v>79</v>
      </c>
      <c r="BK131" s="143">
        <f t="shared" si="19"/>
        <v>0</v>
      </c>
      <c r="BL131" s="17" t="s">
        <v>170</v>
      </c>
      <c r="BM131" s="142" t="s">
        <v>629</v>
      </c>
    </row>
    <row r="132" spans="2:65" s="1" customFormat="1" ht="33" customHeight="1">
      <c r="B132" s="32"/>
      <c r="C132" s="131" t="s">
        <v>400</v>
      </c>
      <c r="D132" s="131" t="s">
        <v>165</v>
      </c>
      <c r="E132" s="132" t="s">
        <v>3165</v>
      </c>
      <c r="F132" s="133" t="s">
        <v>3656</v>
      </c>
      <c r="G132" s="134" t="s">
        <v>254</v>
      </c>
      <c r="H132" s="135">
        <v>90</v>
      </c>
      <c r="I132" s="136"/>
      <c r="J132" s="137">
        <f t="shared" si="10"/>
        <v>0</v>
      </c>
      <c r="K132" s="133" t="s">
        <v>192</v>
      </c>
      <c r="L132" s="32"/>
      <c r="M132" s="138" t="s">
        <v>19</v>
      </c>
      <c r="N132" s="139" t="s">
        <v>43</v>
      </c>
      <c r="P132" s="140">
        <f t="shared" si="11"/>
        <v>0</v>
      </c>
      <c r="Q132" s="140">
        <v>29</v>
      </c>
      <c r="R132" s="140">
        <f t="shared" si="12"/>
        <v>2610</v>
      </c>
      <c r="S132" s="140">
        <v>0</v>
      </c>
      <c r="T132" s="141">
        <f t="shared" si="13"/>
        <v>0</v>
      </c>
      <c r="AR132" s="142" t="s">
        <v>170</v>
      </c>
      <c r="AT132" s="142" t="s">
        <v>165</v>
      </c>
      <c r="AU132" s="142" t="s">
        <v>79</v>
      </c>
      <c r="AY132" s="17" t="s">
        <v>163</v>
      </c>
      <c r="BE132" s="143">
        <f t="shared" si="14"/>
        <v>0</v>
      </c>
      <c r="BF132" s="143">
        <f t="shared" si="15"/>
        <v>0</v>
      </c>
      <c r="BG132" s="143">
        <f t="shared" si="16"/>
        <v>0</v>
      </c>
      <c r="BH132" s="143">
        <f t="shared" si="17"/>
        <v>0</v>
      </c>
      <c r="BI132" s="143">
        <f t="shared" si="18"/>
        <v>0</v>
      </c>
      <c r="BJ132" s="17" t="s">
        <v>79</v>
      </c>
      <c r="BK132" s="143">
        <f t="shared" si="19"/>
        <v>0</v>
      </c>
      <c r="BL132" s="17" t="s">
        <v>170</v>
      </c>
      <c r="BM132" s="142" t="s">
        <v>638</v>
      </c>
    </row>
    <row r="133" spans="2:65" s="1" customFormat="1" ht="24.2" customHeight="1">
      <c r="B133" s="32"/>
      <c r="C133" s="131" t="s">
        <v>405</v>
      </c>
      <c r="D133" s="131" t="s">
        <v>165</v>
      </c>
      <c r="E133" s="132" t="s">
        <v>3657</v>
      </c>
      <c r="F133" s="133" t="s">
        <v>3658</v>
      </c>
      <c r="G133" s="134" t="s">
        <v>254</v>
      </c>
      <c r="H133" s="135">
        <v>60</v>
      </c>
      <c r="I133" s="136"/>
      <c r="J133" s="137">
        <f t="shared" si="10"/>
        <v>0</v>
      </c>
      <c r="K133" s="133" t="s">
        <v>192</v>
      </c>
      <c r="L133" s="32"/>
      <c r="M133" s="138" t="s">
        <v>19</v>
      </c>
      <c r="N133" s="139" t="s">
        <v>43</v>
      </c>
      <c r="P133" s="140">
        <f t="shared" si="11"/>
        <v>0</v>
      </c>
      <c r="Q133" s="140">
        <v>36.700000000000003</v>
      </c>
      <c r="R133" s="140">
        <f t="shared" si="12"/>
        <v>2202</v>
      </c>
      <c r="S133" s="140">
        <v>0</v>
      </c>
      <c r="T133" s="141">
        <f t="shared" si="13"/>
        <v>0</v>
      </c>
      <c r="AR133" s="142" t="s">
        <v>170</v>
      </c>
      <c r="AT133" s="142" t="s">
        <v>165</v>
      </c>
      <c r="AU133" s="142" t="s">
        <v>79</v>
      </c>
      <c r="AY133" s="17" t="s">
        <v>163</v>
      </c>
      <c r="BE133" s="143">
        <f t="shared" si="14"/>
        <v>0</v>
      </c>
      <c r="BF133" s="143">
        <f t="shared" si="15"/>
        <v>0</v>
      </c>
      <c r="BG133" s="143">
        <f t="shared" si="16"/>
        <v>0</v>
      </c>
      <c r="BH133" s="143">
        <f t="shared" si="17"/>
        <v>0</v>
      </c>
      <c r="BI133" s="143">
        <f t="shared" si="18"/>
        <v>0</v>
      </c>
      <c r="BJ133" s="17" t="s">
        <v>79</v>
      </c>
      <c r="BK133" s="143">
        <f t="shared" si="19"/>
        <v>0</v>
      </c>
      <c r="BL133" s="17" t="s">
        <v>170</v>
      </c>
      <c r="BM133" s="142" t="s">
        <v>650</v>
      </c>
    </row>
    <row r="134" spans="2:65" s="1" customFormat="1" ht="24.2" customHeight="1">
      <c r="B134" s="32"/>
      <c r="C134" s="131" t="s">
        <v>411</v>
      </c>
      <c r="D134" s="131" t="s">
        <v>165</v>
      </c>
      <c r="E134" s="132" t="s">
        <v>3167</v>
      </c>
      <c r="F134" s="133" t="s">
        <v>3659</v>
      </c>
      <c r="G134" s="134" t="s">
        <v>254</v>
      </c>
      <c r="H134" s="135">
        <v>60</v>
      </c>
      <c r="I134" s="136"/>
      <c r="J134" s="137">
        <f t="shared" si="10"/>
        <v>0</v>
      </c>
      <c r="K134" s="133" t="s">
        <v>192</v>
      </c>
      <c r="L134" s="32"/>
      <c r="M134" s="138" t="s">
        <v>19</v>
      </c>
      <c r="N134" s="139" t="s">
        <v>43</v>
      </c>
      <c r="P134" s="140">
        <f t="shared" si="11"/>
        <v>0</v>
      </c>
      <c r="Q134" s="140">
        <v>22</v>
      </c>
      <c r="R134" s="140">
        <f t="shared" si="12"/>
        <v>1320</v>
      </c>
      <c r="S134" s="140">
        <v>0</v>
      </c>
      <c r="T134" s="141">
        <f t="shared" si="13"/>
        <v>0</v>
      </c>
      <c r="AR134" s="142" t="s">
        <v>170</v>
      </c>
      <c r="AT134" s="142" t="s">
        <v>165</v>
      </c>
      <c r="AU134" s="142" t="s">
        <v>79</v>
      </c>
      <c r="AY134" s="17" t="s">
        <v>163</v>
      </c>
      <c r="BE134" s="143">
        <f t="shared" si="14"/>
        <v>0</v>
      </c>
      <c r="BF134" s="143">
        <f t="shared" si="15"/>
        <v>0</v>
      </c>
      <c r="BG134" s="143">
        <f t="shared" si="16"/>
        <v>0</v>
      </c>
      <c r="BH134" s="143">
        <f t="shared" si="17"/>
        <v>0</v>
      </c>
      <c r="BI134" s="143">
        <f t="shared" si="18"/>
        <v>0</v>
      </c>
      <c r="BJ134" s="17" t="s">
        <v>79</v>
      </c>
      <c r="BK134" s="143">
        <f t="shared" si="19"/>
        <v>0</v>
      </c>
      <c r="BL134" s="17" t="s">
        <v>170</v>
      </c>
      <c r="BM134" s="142" t="s">
        <v>664</v>
      </c>
    </row>
    <row r="135" spans="2:65" s="1" customFormat="1" ht="21.75" customHeight="1">
      <c r="B135" s="32"/>
      <c r="C135" s="131" t="s">
        <v>414</v>
      </c>
      <c r="D135" s="131" t="s">
        <v>165</v>
      </c>
      <c r="E135" s="132" t="s">
        <v>3660</v>
      </c>
      <c r="F135" s="133" t="s">
        <v>3661</v>
      </c>
      <c r="G135" s="134" t="s">
        <v>2382</v>
      </c>
      <c r="H135" s="135">
        <v>4300</v>
      </c>
      <c r="I135" s="136"/>
      <c r="J135" s="137">
        <f t="shared" si="10"/>
        <v>0</v>
      </c>
      <c r="K135" s="133" t="s">
        <v>192</v>
      </c>
      <c r="L135" s="32"/>
      <c r="M135" s="138" t="s">
        <v>19</v>
      </c>
      <c r="N135" s="139" t="s">
        <v>43</v>
      </c>
      <c r="P135" s="140">
        <f t="shared" si="11"/>
        <v>0</v>
      </c>
      <c r="Q135" s="140">
        <v>3.67</v>
      </c>
      <c r="R135" s="140">
        <f t="shared" si="12"/>
        <v>15781</v>
      </c>
      <c r="S135" s="140">
        <v>0</v>
      </c>
      <c r="T135" s="141">
        <f t="shared" si="13"/>
        <v>0</v>
      </c>
      <c r="AR135" s="142" t="s">
        <v>170</v>
      </c>
      <c r="AT135" s="142" t="s">
        <v>165</v>
      </c>
      <c r="AU135" s="142" t="s">
        <v>79</v>
      </c>
      <c r="AY135" s="17" t="s">
        <v>163</v>
      </c>
      <c r="BE135" s="143">
        <f t="shared" si="14"/>
        <v>0</v>
      </c>
      <c r="BF135" s="143">
        <f t="shared" si="15"/>
        <v>0</v>
      </c>
      <c r="BG135" s="143">
        <f t="shared" si="16"/>
        <v>0</v>
      </c>
      <c r="BH135" s="143">
        <f t="shared" si="17"/>
        <v>0</v>
      </c>
      <c r="BI135" s="143">
        <f t="shared" si="18"/>
        <v>0</v>
      </c>
      <c r="BJ135" s="17" t="s">
        <v>79</v>
      </c>
      <c r="BK135" s="143">
        <f t="shared" si="19"/>
        <v>0</v>
      </c>
      <c r="BL135" s="17" t="s">
        <v>170</v>
      </c>
      <c r="BM135" s="142" t="s">
        <v>676</v>
      </c>
    </row>
    <row r="136" spans="2:65" s="1" customFormat="1" ht="24.2" customHeight="1">
      <c r="B136" s="32"/>
      <c r="C136" s="131" t="s">
        <v>420</v>
      </c>
      <c r="D136" s="131" t="s">
        <v>165</v>
      </c>
      <c r="E136" s="132" t="s">
        <v>3169</v>
      </c>
      <c r="F136" s="133" t="s">
        <v>3662</v>
      </c>
      <c r="G136" s="134" t="s">
        <v>2382</v>
      </c>
      <c r="H136" s="135">
        <v>4300</v>
      </c>
      <c r="I136" s="136"/>
      <c r="J136" s="137">
        <f t="shared" si="10"/>
        <v>0</v>
      </c>
      <c r="K136" s="133" t="s">
        <v>192</v>
      </c>
      <c r="L136" s="32"/>
      <c r="M136" s="138" t="s">
        <v>19</v>
      </c>
      <c r="N136" s="139" t="s">
        <v>43</v>
      </c>
      <c r="P136" s="140">
        <f t="shared" si="11"/>
        <v>0</v>
      </c>
      <c r="Q136" s="140">
        <v>3</v>
      </c>
      <c r="R136" s="140">
        <f t="shared" si="12"/>
        <v>12900</v>
      </c>
      <c r="S136" s="140">
        <v>0</v>
      </c>
      <c r="T136" s="141">
        <f t="shared" si="13"/>
        <v>0</v>
      </c>
      <c r="AR136" s="142" t="s">
        <v>170</v>
      </c>
      <c r="AT136" s="142" t="s">
        <v>165</v>
      </c>
      <c r="AU136" s="142" t="s">
        <v>79</v>
      </c>
      <c r="AY136" s="17" t="s">
        <v>163</v>
      </c>
      <c r="BE136" s="143">
        <f t="shared" si="14"/>
        <v>0</v>
      </c>
      <c r="BF136" s="143">
        <f t="shared" si="15"/>
        <v>0</v>
      </c>
      <c r="BG136" s="143">
        <f t="shared" si="16"/>
        <v>0</v>
      </c>
      <c r="BH136" s="143">
        <f t="shared" si="17"/>
        <v>0</v>
      </c>
      <c r="BI136" s="143">
        <f t="shared" si="18"/>
        <v>0</v>
      </c>
      <c r="BJ136" s="17" t="s">
        <v>79</v>
      </c>
      <c r="BK136" s="143">
        <f t="shared" si="19"/>
        <v>0</v>
      </c>
      <c r="BL136" s="17" t="s">
        <v>170</v>
      </c>
      <c r="BM136" s="142" t="s">
        <v>691</v>
      </c>
    </row>
    <row r="137" spans="2:65" s="1" customFormat="1" ht="16.5" customHeight="1">
      <c r="B137" s="32"/>
      <c r="C137" s="131" t="s">
        <v>428</v>
      </c>
      <c r="D137" s="131" t="s">
        <v>165</v>
      </c>
      <c r="E137" s="132" t="s">
        <v>3171</v>
      </c>
      <c r="F137" s="133" t="s">
        <v>3663</v>
      </c>
      <c r="G137" s="134" t="s">
        <v>2382</v>
      </c>
      <c r="H137" s="135">
        <v>200</v>
      </c>
      <c r="I137" s="136"/>
      <c r="J137" s="137">
        <f t="shared" si="10"/>
        <v>0</v>
      </c>
      <c r="K137" s="133" t="s">
        <v>192</v>
      </c>
      <c r="L137" s="32"/>
      <c r="M137" s="138" t="s">
        <v>19</v>
      </c>
      <c r="N137" s="139" t="s">
        <v>43</v>
      </c>
      <c r="P137" s="140">
        <f t="shared" si="11"/>
        <v>0</v>
      </c>
      <c r="Q137" s="140">
        <v>23</v>
      </c>
      <c r="R137" s="140">
        <f t="shared" si="12"/>
        <v>4600</v>
      </c>
      <c r="S137" s="140">
        <v>0</v>
      </c>
      <c r="T137" s="141">
        <f t="shared" si="13"/>
        <v>0</v>
      </c>
      <c r="AR137" s="142" t="s">
        <v>170</v>
      </c>
      <c r="AT137" s="142" t="s">
        <v>165</v>
      </c>
      <c r="AU137" s="142" t="s">
        <v>79</v>
      </c>
      <c r="AY137" s="17" t="s">
        <v>163</v>
      </c>
      <c r="BE137" s="143">
        <f t="shared" si="14"/>
        <v>0</v>
      </c>
      <c r="BF137" s="143">
        <f t="shared" si="15"/>
        <v>0</v>
      </c>
      <c r="BG137" s="143">
        <f t="shared" si="16"/>
        <v>0</v>
      </c>
      <c r="BH137" s="143">
        <f t="shared" si="17"/>
        <v>0</v>
      </c>
      <c r="BI137" s="143">
        <f t="shared" si="18"/>
        <v>0</v>
      </c>
      <c r="BJ137" s="17" t="s">
        <v>79</v>
      </c>
      <c r="BK137" s="143">
        <f t="shared" si="19"/>
        <v>0</v>
      </c>
      <c r="BL137" s="17" t="s">
        <v>170</v>
      </c>
      <c r="BM137" s="142" t="s">
        <v>705</v>
      </c>
    </row>
    <row r="138" spans="2:65" s="1" customFormat="1" ht="16.5" customHeight="1">
      <c r="B138" s="32"/>
      <c r="C138" s="131" t="s">
        <v>435</v>
      </c>
      <c r="D138" s="131" t="s">
        <v>165</v>
      </c>
      <c r="E138" s="132" t="s">
        <v>3173</v>
      </c>
      <c r="F138" s="133" t="s">
        <v>3664</v>
      </c>
      <c r="G138" s="134" t="s">
        <v>2382</v>
      </c>
      <c r="H138" s="135">
        <v>200</v>
      </c>
      <c r="I138" s="136"/>
      <c r="J138" s="137">
        <f t="shared" si="10"/>
        <v>0</v>
      </c>
      <c r="K138" s="133" t="s">
        <v>192</v>
      </c>
      <c r="L138" s="32"/>
      <c r="M138" s="138" t="s">
        <v>19</v>
      </c>
      <c r="N138" s="139" t="s">
        <v>43</v>
      </c>
      <c r="P138" s="140">
        <f t="shared" si="11"/>
        <v>0</v>
      </c>
      <c r="Q138" s="140">
        <v>19</v>
      </c>
      <c r="R138" s="140">
        <f t="shared" si="12"/>
        <v>3800</v>
      </c>
      <c r="S138" s="140">
        <v>0</v>
      </c>
      <c r="T138" s="141">
        <f t="shared" si="13"/>
        <v>0</v>
      </c>
      <c r="AR138" s="142" t="s">
        <v>170</v>
      </c>
      <c r="AT138" s="142" t="s">
        <v>165</v>
      </c>
      <c r="AU138" s="142" t="s">
        <v>79</v>
      </c>
      <c r="AY138" s="17" t="s">
        <v>163</v>
      </c>
      <c r="BE138" s="143">
        <f t="shared" si="14"/>
        <v>0</v>
      </c>
      <c r="BF138" s="143">
        <f t="shared" si="15"/>
        <v>0</v>
      </c>
      <c r="BG138" s="143">
        <f t="shared" si="16"/>
        <v>0</v>
      </c>
      <c r="BH138" s="143">
        <f t="shared" si="17"/>
        <v>0</v>
      </c>
      <c r="BI138" s="143">
        <f t="shared" si="18"/>
        <v>0</v>
      </c>
      <c r="BJ138" s="17" t="s">
        <v>79</v>
      </c>
      <c r="BK138" s="143">
        <f t="shared" si="19"/>
        <v>0</v>
      </c>
      <c r="BL138" s="17" t="s">
        <v>170</v>
      </c>
      <c r="BM138" s="142" t="s">
        <v>738</v>
      </c>
    </row>
    <row r="139" spans="2:65" s="1" customFormat="1" ht="21.75" customHeight="1">
      <c r="B139" s="32"/>
      <c r="C139" s="131" t="s">
        <v>442</v>
      </c>
      <c r="D139" s="131" t="s">
        <v>165</v>
      </c>
      <c r="E139" s="132" t="s">
        <v>3665</v>
      </c>
      <c r="F139" s="133" t="s">
        <v>3666</v>
      </c>
      <c r="G139" s="134" t="s">
        <v>2382</v>
      </c>
      <c r="H139" s="135">
        <v>25</v>
      </c>
      <c r="I139" s="136"/>
      <c r="J139" s="137">
        <f t="shared" si="10"/>
        <v>0</v>
      </c>
      <c r="K139" s="133" t="s">
        <v>192</v>
      </c>
      <c r="L139" s="32"/>
      <c r="M139" s="138" t="s">
        <v>19</v>
      </c>
      <c r="N139" s="139" t="s">
        <v>43</v>
      </c>
      <c r="P139" s="140">
        <f t="shared" si="11"/>
        <v>0</v>
      </c>
      <c r="Q139" s="140">
        <v>44.12</v>
      </c>
      <c r="R139" s="140">
        <f t="shared" si="12"/>
        <v>1103</v>
      </c>
      <c r="S139" s="140">
        <v>0</v>
      </c>
      <c r="T139" s="141">
        <f t="shared" si="13"/>
        <v>0</v>
      </c>
      <c r="AR139" s="142" t="s">
        <v>170</v>
      </c>
      <c r="AT139" s="142" t="s">
        <v>165</v>
      </c>
      <c r="AU139" s="142" t="s">
        <v>79</v>
      </c>
      <c r="AY139" s="17" t="s">
        <v>163</v>
      </c>
      <c r="BE139" s="143">
        <f t="shared" si="14"/>
        <v>0</v>
      </c>
      <c r="BF139" s="143">
        <f t="shared" si="15"/>
        <v>0</v>
      </c>
      <c r="BG139" s="143">
        <f t="shared" si="16"/>
        <v>0</v>
      </c>
      <c r="BH139" s="143">
        <f t="shared" si="17"/>
        <v>0</v>
      </c>
      <c r="BI139" s="143">
        <f t="shared" si="18"/>
        <v>0</v>
      </c>
      <c r="BJ139" s="17" t="s">
        <v>79</v>
      </c>
      <c r="BK139" s="143">
        <f t="shared" si="19"/>
        <v>0</v>
      </c>
      <c r="BL139" s="17" t="s">
        <v>170</v>
      </c>
      <c r="BM139" s="142" t="s">
        <v>749</v>
      </c>
    </row>
    <row r="140" spans="2:65" s="1" customFormat="1" ht="16.5" customHeight="1">
      <c r="B140" s="32"/>
      <c r="C140" s="131" t="s">
        <v>447</v>
      </c>
      <c r="D140" s="131" t="s">
        <v>165</v>
      </c>
      <c r="E140" s="132" t="s">
        <v>3175</v>
      </c>
      <c r="F140" s="133" t="s">
        <v>3667</v>
      </c>
      <c r="G140" s="134" t="s">
        <v>2382</v>
      </c>
      <c r="H140" s="135">
        <v>25</v>
      </c>
      <c r="I140" s="136"/>
      <c r="J140" s="137">
        <f t="shared" si="10"/>
        <v>0</v>
      </c>
      <c r="K140" s="133" t="s">
        <v>192</v>
      </c>
      <c r="L140" s="32"/>
      <c r="M140" s="138" t="s">
        <v>19</v>
      </c>
      <c r="N140" s="139" t="s">
        <v>43</v>
      </c>
      <c r="P140" s="140">
        <f t="shared" si="11"/>
        <v>0</v>
      </c>
      <c r="Q140" s="140">
        <v>7</v>
      </c>
      <c r="R140" s="140">
        <f t="shared" si="12"/>
        <v>175</v>
      </c>
      <c r="S140" s="140">
        <v>0</v>
      </c>
      <c r="T140" s="141">
        <f t="shared" si="13"/>
        <v>0</v>
      </c>
      <c r="AR140" s="142" t="s">
        <v>170</v>
      </c>
      <c r="AT140" s="142" t="s">
        <v>165</v>
      </c>
      <c r="AU140" s="142" t="s">
        <v>79</v>
      </c>
      <c r="AY140" s="17" t="s">
        <v>163</v>
      </c>
      <c r="BE140" s="143">
        <f t="shared" si="14"/>
        <v>0</v>
      </c>
      <c r="BF140" s="143">
        <f t="shared" si="15"/>
        <v>0</v>
      </c>
      <c r="BG140" s="143">
        <f t="shared" si="16"/>
        <v>0</v>
      </c>
      <c r="BH140" s="143">
        <f t="shared" si="17"/>
        <v>0</v>
      </c>
      <c r="BI140" s="143">
        <f t="shared" si="18"/>
        <v>0</v>
      </c>
      <c r="BJ140" s="17" t="s">
        <v>79</v>
      </c>
      <c r="BK140" s="143">
        <f t="shared" si="19"/>
        <v>0</v>
      </c>
      <c r="BL140" s="17" t="s">
        <v>170</v>
      </c>
      <c r="BM140" s="142" t="s">
        <v>759</v>
      </c>
    </row>
    <row r="141" spans="2:65" s="1" customFormat="1" ht="16.5" customHeight="1">
      <c r="B141" s="32"/>
      <c r="C141" s="131" t="s">
        <v>453</v>
      </c>
      <c r="D141" s="131" t="s">
        <v>165</v>
      </c>
      <c r="E141" s="132" t="s">
        <v>3668</v>
      </c>
      <c r="F141" s="133" t="s">
        <v>3669</v>
      </c>
      <c r="G141" s="134" t="s">
        <v>2382</v>
      </c>
      <c r="H141" s="135">
        <v>1</v>
      </c>
      <c r="I141" s="136"/>
      <c r="J141" s="137">
        <f t="shared" si="10"/>
        <v>0</v>
      </c>
      <c r="K141" s="133" t="s">
        <v>192</v>
      </c>
      <c r="L141" s="32"/>
      <c r="M141" s="138" t="s">
        <v>19</v>
      </c>
      <c r="N141" s="139" t="s">
        <v>43</v>
      </c>
      <c r="P141" s="140">
        <f t="shared" si="11"/>
        <v>0</v>
      </c>
      <c r="Q141" s="140">
        <v>3120</v>
      </c>
      <c r="R141" s="140">
        <f t="shared" si="12"/>
        <v>3120</v>
      </c>
      <c r="S141" s="140">
        <v>0</v>
      </c>
      <c r="T141" s="141">
        <f t="shared" si="13"/>
        <v>0</v>
      </c>
      <c r="AR141" s="142" t="s">
        <v>170</v>
      </c>
      <c r="AT141" s="142" t="s">
        <v>165</v>
      </c>
      <c r="AU141" s="142" t="s">
        <v>79</v>
      </c>
      <c r="AY141" s="17" t="s">
        <v>163</v>
      </c>
      <c r="BE141" s="143">
        <f t="shared" si="14"/>
        <v>0</v>
      </c>
      <c r="BF141" s="143">
        <f t="shared" si="15"/>
        <v>0</v>
      </c>
      <c r="BG141" s="143">
        <f t="shared" si="16"/>
        <v>0</v>
      </c>
      <c r="BH141" s="143">
        <f t="shared" si="17"/>
        <v>0</v>
      </c>
      <c r="BI141" s="143">
        <f t="shared" si="18"/>
        <v>0</v>
      </c>
      <c r="BJ141" s="17" t="s">
        <v>79</v>
      </c>
      <c r="BK141" s="143">
        <f t="shared" si="19"/>
        <v>0</v>
      </c>
      <c r="BL141" s="17" t="s">
        <v>170</v>
      </c>
      <c r="BM141" s="142" t="s">
        <v>775</v>
      </c>
    </row>
    <row r="142" spans="2:65" s="1" customFormat="1" ht="16.5" customHeight="1">
      <c r="B142" s="32"/>
      <c r="C142" s="131" t="s">
        <v>462</v>
      </c>
      <c r="D142" s="131" t="s">
        <v>165</v>
      </c>
      <c r="E142" s="132" t="s">
        <v>3177</v>
      </c>
      <c r="F142" s="133" t="s">
        <v>3670</v>
      </c>
      <c r="G142" s="134" t="s">
        <v>168</v>
      </c>
      <c r="H142" s="135">
        <v>24</v>
      </c>
      <c r="I142" s="136"/>
      <c r="J142" s="137">
        <f t="shared" si="10"/>
        <v>0</v>
      </c>
      <c r="K142" s="133" t="s">
        <v>192</v>
      </c>
      <c r="L142" s="32"/>
      <c r="M142" s="138" t="s">
        <v>19</v>
      </c>
      <c r="N142" s="139" t="s">
        <v>43</v>
      </c>
      <c r="P142" s="140">
        <f t="shared" si="11"/>
        <v>0</v>
      </c>
      <c r="Q142" s="140">
        <v>450</v>
      </c>
      <c r="R142" s="140">
        <f t="shared" si="12"/>
        <v>10800</v>
      </c>
      <c r="S142" s="140">
        <v>0</v>
      </c>
      <c r="T142" s="141">
        <f t="shared" si="13"/>
        <v>0</v>
      </c>
      <c r="AR142" s="142" t="s">
        <v>170</v>
      </c>
      <c r="AT142" s="142" t="s">
        <v>165</v>
      </c>
      <c r="AU142" s="142" t="s">
        <v>79</v>
      </c>
      <c r="AY142" s="17" t="s">
        <v>163</v>
      </c>
      <c r="BE142" s="143">
        <f t="shared" si="14"/>
        <v>0</v>
      </c>
      <c r="BF142" s="143">
        <f t="shared" si="15"/>
        <v>0</v>
      </c>
      <c r="BG142" s="143">
        <f t="shared" si="16"/>
        <v>0</v>
      </c>
      <c r="BH142" s="143">
        <f t="shared" si="17"/>
        <v>0</v>
      </c>
      <c r="BI142" s="143">
        <f t="shared" si="18"/>
        <v>0</v>
      </c>
      <c r="BJ142" s="17" t="s">
        <v>79</v>
      </c>
      <c r="BK142" s="143">
        <f t="shared" si="19"/>
        <v>0</v>
      </c>
      <c r="BL142" s="17" t="s">
        <v>170</v>
      </c>
      <c r="BM142" s="142" t="s">
        <v>787</v>
      </c>
    </row>
    <row r="143" spans="2:65" s="1" customFormat="1" ht="76.349999999999994" customHeight="1">
      <c r="B143" s="32"/>
      <c r="C143" s="131" t="s">
        <v>469</v>
      </c>
      <c r="D143" s="131" t="s">
        <v>165</v>
      </c>
      <c r="E143" s="132" t="s">
        <v>3179</v>
      </c>
      <c r="F143" s="133" t="s">
        <v>3671</v>
      </c>
      <c r="G143" s="134" t="s">
        <v>2382</v>
      </c>
      <c r="H143" s="135">
        <v>1</v>
      </c>
      <c r="I143" s="136"/>
      <c r="J143" s="137">
        <f t="shared" si="10"/>
        <v>0</v>
      </c>
      <c r="K143" s="133" t="s">
        <v>192</v>
      </c>
      <c r="L143" s="32"/>
      <c r="M143" s="138" t="s">
        <v>19</v>
      </c>
      <c r="N143" s="139" t="s">
        <v>43</v>
      </c>
      <c r="P143" s="140">
        <f t="shared" si="11"/>
        <v>0</v>
      </c>
      <c r="Q143" s="140">
        <v>7700</v>
      </c>
      <c r="R143" s="140">
        <f t="shared" si="12"/>
        <v>7700</v>
      </c>
      <c r="S143" s="140">
        <v>0</v>
      </c>
      <c r="T143" s="141">
        <f t="shared" si="13"/>
        <v>0</v>
      </c>
      <c r="AR143" s="142" t="s">
        <v>170</v>
      </c>
      <c r="AT143" s="142" t="s">
        <v>165</v>
      </c>
      <c r="AU143" s="142" t="s">
        <v>79</v>
      </c>
      <c r="AY143" s="17" t="s">
        <v>163</v>
      </c>
      <c r="BE143" s="143">
        <f t="shared" si="14"/>
        <v>0</v>
      </c>
      <c r="BF143" s="143">
        <f t="shared" si="15"/>
        <v>0</v>
      </c>
      <c r="BG143" s="143">
        <f t="shared" si="16"/>
        <v>0</v>
      </c>
      <c r="BH143" s="143">
        <f t="shared" si="17"/>
        <v>0</v>
      </c>
      <c r="BI143" s="143">
        <f t="shared" si="18"/>
        <v>0</v>
      </c>
      <c r="BJ143" s="17" t="s">
        <v>79</v>
      </c>
      <c r="BK143" s="143">
        <f t="shared" si="19"/>
        <v>0</v>
      </c>
      <c r="BL143" s="17" t="s">
        <v>170</v>
      </c>
      <c r="BM143" s="142" t="s">
        <v>797</v>
      </c>
    </row>
    <row r="144" spans="2:65" s="1" customFormat="1" ht="66.75" customHeight="1">
      <c r="B144" s="32"/>
      <c r="C144" s="131" t="s">
        <v>474</v>
      </c>
      <c r="D144" s="131" t="s">
        <v>165</v>
      </c>
      <c r="E144" s="132" t="s">
        <v>3181</v>
      </c>
      <c r="F144" s="133" t="s">
        <v>3672</v>
      </c>
      <c r="G144" s="134" t="s">
        <v>2382</v>
      </c>
      <c r="H144" s="135">
        <v>1</v>
      </c>
      <c r="I144" s="136"/>
      <c r="J144" s="137">
        <f t="shared" si="10"/>
        <v>0</v>
      </c>
      <c r="K144" s="133" t="s">
        <v>192</v>
      </c>
      <c r="L144" s="32"/>
      <c r="M144" s="138" t="s">
        <v>19</v>
      </c>
      <c r="N144" s="139" t="s">
        <v>43</v>
      </c>
      <c r="P144" s="140">
        <f t="shared" si="11"/>
        <v>0</v>
      </c>
      <c r="Q144" s="140">
        <v>8900</v>
      </c>
      <c r="R144" s="140">
        <f t="shared" si="12"/>
        <v>8900</v>
      </c>
      <c r="S144" s="140">
        <v>0</v>
      </c>
      <c r="T144" s="141">
        <f t="shared" si="13"/>
        <v>0</v>
      </c>
      <c r="AR144" s="142" t="s">
        <v>170</v>
      </c>
      <c r="AT144" s="142" t="s">
        <v>165</v>
      </c>
      <c r="AU144" s="142" t="s">
        <v>79</v>
      </c>
      <c r="AY144" s="17" t="s">
        <v>163</v>
      </c>
      <c r="BE144" s="143">
        <f t="shared" si="14"/>
        <v>0</v>
      </c>
      <c r="BF144" s="143">
        <f t="shared" si="15"/>
        <v>0</v>
      </c>
      <c r="BG144" s="143">
        <f t="shared" si="16"/>
        <v>0</v>
      </c>
      <c r="BH144" s="143">
        <f t="shared" si="17"/>
        <v>0</v>
      </c>
      <c r="BI144" s="143">
        <f t="shared" si="18"/>
        <v>0</v>
      </c>
      <c r="BJ144" s="17" t="s">
        <v>79</v>
      </c>
      <c r="BK144" s="143">
        <f t="shared" si="19"/>
        <v>0</v>
      </c>
      <c r="BL144" s="17" t="s">
        <v>170</v>
      </c>
      <c r="BM144" s="142" t="s">
        <v>811</v>
      </c>
    </row>
    <row r="145" spans="2:65" s="11" customFormat="1" ht="25.9" customHeight="1">
      <c r="B145" s="119"/>
      <c r="D145" s="120" t="s">
        <v>71</v>
      </c>
      <c r="E145" s="121" t="s">
        <v>2806</v>
      </c>
      <c r="F145" s="121" t="s">
        <v>3673</v>
      </c>
      <c r="I145" s="122"/>
      <c r="J145" s="123">
        <f>BK145</f>
        <v>0</v>
      </c>
      <c r="L145" s="119"/>
      <c r="M145" s="124"/>
      <c r="P145" s="125">
        <f>SUM(P146:P249)</f>
        <v>0</v>
      </c>
      <c r="R145" s="125">
        <f>SUM(R146:R249)</f>
        <v>1132325.1100000001</v>
      </c>
      <c r="T145" s="126">
        <f>SUM(T146:T249)</f>
        <v>0</v>
      </c>
      <c r="AR145" s="120" t="s">
        <v>79</v>
      </c>
      <c r="AT145" s="127" t="s">
        <v>71</v>
      </c>
      <c r="AU145" s="127" t="s">
        <v>72</v>
      </c>
      <c r="AY145" s="120" t="s">
        <v>163</v>
      </c>
      <c r="BK145" s="128">
        <f>SUM(BK146:BK249)</f>
        <v>0</v>
      </c>
    </row>
    <row r="146" spans="2:65" s="1" customFormat="1" ht="24.2" customHeight="1">
      <c r="B146" s="32"/>
      <c r="C146" s="131" t="s">
        <v>479</v>
      </c>
      <c r="D146" s="131" t="s">
        <v>165</v>
      </c>
      <c r="E146" s="132" t="s">
        <v>3674</v>
      </c>
      <c r="F146" s="133" t="s">
        <v>3675</v>
      </c>
      <c r="G146" s="134" t="s">
        <v>2382</v>
      </c>
      <c r="H146" s="135">
        <v>1</v>
      </c>
      <c r="I146" s="136"/>
      <c r="J146" s="137">
        <f t="shared" ref="J146:J177" si="20">ROUND(I146*H146,2)</f>
        <v>0</v>
      </c>
      <c r="K146" s="133" t="s">
        <v>192</v>
      </c>
      <c r="L146" s="32"/>
      <c r="M146" s="138" t="s">
        <v>19</v>
      </c>
      <c r="N146" s="139" t="s">
        <v>43</v>
      </c>
      <c r="P146" s="140">
        <f t="shared" ref="P146:P177" si="21">O146*H146</f>
        <v>0</v>
      </c>
      <c r="Q146" s="140">
        <v>3060</v>
      </c>
      <c r="R146" s="140">
        <f t="shared" ref="R146:R177" si="22">Q146*H146</f>
        <v>3060</v>
      </c>
      <c r="S146" s="140">
        <v>0</v>
      </c>
      <c r="T146" s="141">
        <f t="shared" ref="T146:T177" si="23">S146*H146</f>
        <v>0</v>
      </c>
      <c r="AR146" s="142" t="s">
        <v>170</v>
      </c>
      <c r="AT146" s="142" t="s">
        <v>165</v>
      </c>
      <c r="AU146" s="142" t="s">
        <v>79</v>
      </c>
      <c r="AY146" s="17" t="s">
        <v>163</v>
      </c>
      <c r="BE146" s="143">
        <f t="shared" ref="BE146:BE177" si="24">IF(N146="základní",J146,0)</f>
        <v>0</v>
      </c>
      <c r="BF146" s="143">
        <f t="shared" ref="BF146:BF177" si="25">IF(N146="snížená",J146,0)</f>
        <v>0</v>
      </c>
      <c r="BG146" s="143">
        <f t="shared" ref="BG146:BG177" si="26">IF(N146="zákl. přenesená",J146,0)</f>
        <v>0</v>
      </c>
      <c r="BH146" s="143">
        <f t="shared" ref="BH146:BH177" si="27">IF(N146="sníž. přenesená",J146,0)</f>
        <v>0</v>
      </c>
      <c r="BI146" s="143">
        <f t="shared" ref="BI146:BI177" si="28">IF(N146="nulová",J146,0)</f>
        <v>0</v>
      </c>
      <c r="BJ146" s="17" t="s">
        <v>79</v>
      </c>
      <c r="BK146" s="143">
        <f t="shared" ref="BK146:BK177" si="29">ROUND(I146*H146,2)</f>
        <v>0</v>
      </c>
      <c r="BL146" s="17" t="s">
        <v>170</v>
      </c>
      <c r="BM146" s="142" t="s">
        <v>840</v>
      </c>
    </row>
    <row r="147" spans="2:65" s="1" customFormat="1" ht="49.15" customHeight="1">
      <c r="B147" s="32"/>
      <c r="C147" s="131" t="s">
        <v>486</v>
      </c>
      <c r="D147" s="131" t="s">
        <v>165</v>
      </c>
      <c r="E147" s="132" t="s">
        <v>2808</v>
      </c>
      <c r="F147" s="133" t="s">
        <v>3676</v>
      </c>
      <c r="G147" s="134" t="s">
        <v>2382</v>
      </c>
      <c r="H147" s="135">
        <v>1</v>
      </c>
      <c r="I147" s="136"/>
      <c r="J147" s="137">
        <f t="shared" si="20"/>
        <v>0</v>
      </c>
      <c r="K147" s="133" t="s">
        <v>192</v>
      </c>
      <c r="L147" s="32"/>
      <c r="M147" s="138" t="s">
        <v>19</v>
      </c>
      <c r="N147" s="139" t="s">
        <v>43</v>
      </c>
      <c r="P147" s="140">
        <f t="shared" si="21"/>
        <v>0</v>
      </c>
      <c r="Q147" s="140">
        <v>27200</v>
      </c>
      <c r="R147" s="140">
        <f t="shared" si="22"/>
        <v>27200</v>
      </c>
      <c r="S147" s="140">
        <v>0</v>
      </c>
      <c r="T147" s="141">
        <f t="shared" si="23"/>
        <v>0</v>
      </c>
      <c r="AR147" s="142" t="s">
        <v>170</v>
      </c>
      <c r="AT147" s="142" t="s">
        <v>165</v>
      </c>
      <c r="AU147" s="142" t="s">
        <v>79</v>
      </c>
      <c r="AY147" s="17" t="s">
        <v>163</v>
      </c>
      <c r="BE147" s="143">
        <f t="shared" si="24"/>
        <v>0</v>
      </c>
      <c r="BF147" s="143">
        <f t="shared" si="25"/>
        <v>0</v>
      </c>
      <c r="BG147" s="143">
        <f t="shared" si="26"/>
        <v>0</v>
      </c>
      <c r="BH147" s="143">
        <f t="shared" si="27"/>
        <v>0</v>
      </c>
      <c r="BI147" s="143">
        <f t="shared" si="28"/>
        <v>0</v>
      </c>
      <c r="BJ147" s="17" t="s">
        <v>79</v>
      </c>
      <c r="BK147" s="143">
        <f t="shared" si="29"/>
        <v>0</v>
      </c>
      <c r="BL147" s="17" t="s">
        <v>170</v>
      </c>
      <c r="BM147" s="142" t="s">
        <v>850</v>
      </c>
    </row>
    <row r="148" spans="2:65" s="1" customFormat="1" ht="16.5" customHeight="1">
      <c r="B148" s="32"/>
      <c r="C148" s="131" t="s">
        <v>491</v>
      </c>
      <c r="D148" s="131" t="s">
        <v>165</v>
      </c>
      <c r="E148" s="132" t="s">
        <v>3677</v>
      </c>
      <c r="F148" s="133" t="s">
        <v>3678</v>
      </c>
      <c r="G148" s="134" t="s">
        <v>2382</v>
      </c>
      <c r="H148" s="135">
        <v>1</v>
      </c>
      <c r="I148" s="136"/>
      <c r="J148" s="137">
        <f t="shared" si="20"/>
        <v>0</v>
      </c>
      <c r="K148" s="133" t="s">
        <v>192</v>
      </c>
      <c r="L148" s="32"/>
      <c r="M148" s="138" t="s">
        <v>19</v>
      </c>
      <c r="N148" s="139" t="s">
        <v>43</v>
      </c>
      <c r="P148" s="140">
        <f t="shared" si="21"/>
        <v>0</v>
      </c>
      <c r="Q148" s="140">
        <v>539</v>
      </c>
      <c r="R148" s="140">
        <f t="shared" si="22"/>
        <v>539</v>
      </c>
      <c r="S148" s="140">
        <v>0</v>
      </c>
      <c r="T148" s="141">
        <f t="shared" si="23"/>
        <v>0</v>
      </c>
      <c r="AR148" s="142" t="s">
        <v>170</v>
      </c>
      <c r="AT148" s="142" t="s">
        <v>165</v>
      </c>
      <c r="AU148" s="142" t="s">
        <v>79</v>
      </c>
      <c r="AY148" s="17" t="s">
        <v>163</v>
      </c>
      <c r="BE148" s="143">
        <f t="shared" si="24"/>
        <v>0</v>
      </c>
      <c r="BF148" s="143">
        <f t="shared" si="25"/>
        <v>0</v>
      </c>
      <c r="BG148" s="143">
        <f t="shared" si="26"/>
        <v>0</v>
      </c>
      <c r="BH148" s="143">
        <f t="shared" si="27"/>
        <v>0</v>
      </c>
      <c r="BI148" s="143">
        <f t="shared" si="28"/>
        <v>0</v>
      </c>
      <c r="BJ148" s="17" t="s">
        <v>79</v>
      </c>
      <c r="BK148" s="143">
        <f t="shared" si="29"/>
        <v>0</v>
      </c>
      <c r="BL148" s="17" t="s">
        <v>170</v>
      </c>
      <c r="BM148" s="142" t="s">
        <v>862</v>
      </c>
    </row>
    <row r="149" spans="2:65" s="1" customFormat="1" ht="33" customHeight="1">
      <c r="B149" s="32"/>
      <c r="C149" s="131" t="s">
        <v>502</v>
      </c>
      <c r="D149" s="131" t="s">
        <v>165</v>
      </c>
      <c r="E149" s="132" t="s">
        <v>2811</v>
      </c>
      <c r="F149" s="133" t="s">
        <v>3679</v>
      </c>
      <c r="G149" s="134" t="s">
        <v>2382</v>
      </c>
      <c r="H149" s="135">
        <v>1</v>
      </c>
      <c r="I149" s="136"/>
      <c r="J149" s="137">
        <f t="shared" si="20"/>
        <v>0</v>
      </c>
      <c r="K149" s="133" t="s">
        <v>192</v>
      </c>
      <c r="L149" s="32"/>
      <c r="M149" s="138" t="s">
        <v>19</v>
      </c>
      <c r="N149" s="139" t="s">
        <v>43</v>
      </c>
      <c r="P149" s="140">
        <f t="shared" si="21"/>
        <v>0</v>
      </c>
      <c r="Q149" s="140">
        <v>8970</v>
      </c>
      <c r="R149" s="140">
        <f t="shared" si="22"/>
        <v>8970</v>
      </c>
      <c r="S149" s="140">
        <v>0</v>
      </c>
      <c r="T149" s="141">
        <f t="shared" si="23"/>
        <v>0</v>
      </c>
      <c r="AR149" s="142" t="s">
        <v>170</v>
      </c>
      <c r="AT149" s="142" t="s">
        <v>165</v>
      </c>
      <c r="AU149" s="142" t="s">
        <v>79</v>
      </c>
      <c r="AY149" s="17" t="s">
        <v>163</v>
      </c>
      <c r="BE149" s="143">
        <f t="shared" si="24"/>
        <v>0</v>
      </c>
      <c r="BF149" s="143">
        <f t="shared" si="25"/>
        <v>0</v>
      </c>
      <c r="BG149" s="143">
        <f t="shared" si="26"/>
        <v>0</v>
      </c>
      <c r="BH149" s="143">
        <f t="shared" si="27"/>
        <v>0</v>
      </c>
      <c r="BI149" s="143">
        <f t="shared" si="28"/>
        <v>0</v>
      </c>
      <c r="BJ149" s="17" t="s">
        <v>79</v>
      </c>
      <c r="BK149" s="143">
        <f t="shared" si="29"/>
        <v>0</v>
      </c>
      <c r="BL149" s="17" t="s">
        <v>170</v>
      </c>
      <c r="BM149" s="142" t="s">
        <v>875</v>
      </c>
    </row>
    <row r="150" spans="2:65" s="1" customFormat="1" ht="16.5" customHeight="1">
      <c r="B150" s="32"/>
      <c r="C150" s="131" t="s">
        <v>511</v>
      </c>
      <c r="D150" s="131" t="s">
        <v>165</v>
      </c>
      <c r="E150" s="132" t="s">
        <v>3680</v>
      </c>
      <c r="F150" s="133" t="s">
        <v>3681</v>
      </c>
      <c r="G150" s="134" t="s">
        <v>2382</v>
      </c>
      <c r="H150" s="135">
        <v>6</v>
      </c>
      <c r="I150" s="136"/>
      <c r="J150" s="137">
        <f t="shared" si="20"/>
        <v>0</v>
      </c>
      <c r="K150" s="133" t="s">
        <v>192</v>
      </c>
      <c r="L150" s="32"/>
      <c r="M150" s="138" t="s">
        <v>19</v>
      </c>
      <c r="N150" s="139" t="s">
        <v>43</v>
      </c>
      <c r="P150" s="140">
        <f t="shared" si="21"/>
        <v>0</v>
      </c>
      <c r="Q150" s="140">
        <v>601</v>
      </c>
      <c r="R150" s="140">
        <f t="shared" si="22"/>
        <v>3606</v>
      </c>
      <c r="S150" s="140">
        <v>0</v>
      </c>
      <c r="T150" s="141">
        <f t="shared" si="23"/>
        <v>0</v>
      </c>
      <c r="AR150" s="142" t="s">
        <v>170</v>
      </c>
      <c r="AT150" s="142" t="s">
        <v>165</v>
      </c>
      <c r="AU150" s="142" t="s">
        <v>79</v>
      </c>
      <c r="AY150" s="17" t="s">
        <v>163</v>
      </c>
      <c r="BE150" s="143">
        <f t="shared" si="24"/>
        <v>0</v>
      </c>
      <c r="BF150" s="143">
        <f t="shared" si="25"/>
        <v>0</v>
      </c>
      <c r="BG150" s="143">
        <f t="shared" si="26"/>
        <v>0</v>
      </c>
      <c r="BH150" s="143">
        <f t="shared" si="27"/>
        <v>0</v>
      </c>
      <c r="BI150" s="143">
        <f t="shared" si="28"/>
        <v>0</v>
      </c>
      <c r="BJ150" s="17" t="s">
        <v>79</v>
      </c>
      <c r="BK150" s="143">
        <f t="shared" si="29"/>
        <v>0</v>
      </c>
      <c r="BL150" s="17" t="s">
        <v>170</v>
      </c>
      <c r="BM150" s="142" t="s">
        <v>885</v>
      </c>
    </row>
    <row r="151" spans="2:65" s="1" customFormat="1" ht="16.5" customHeight="1">
      <c r="B151" s="32"/>
      <c r="C151" s="131" t="s">
        <v>516</v>
      </c>
      <c r="D151" s="131" t="s">
        <v>165</v>
      </c>
      <c r="E151" s="132" t="s">
        <v>2813</v>
      </c>
      <c r="F151" s="133" t="s">
        <v>3682</v>
      </c>
      <c r="G151" s="134" t="s">
        <v>2382</v>
      </c>
      <c r="H151" s="135">
        <v>1</v>
      </c>
      <c r="I151" s="136"/>
      <c r="J151" s="137">
        <f t="shared" si="20"/>
        <v>0</v>
      </c>
      <c r="K151" s="133" t="s">
        <v>192</v>
      </c>
      <c r="L151" s="32"/>
      <c r="M151" s="138" t="s">
        <v>19</v>
      </c>
      <c r="N151" s="139" t="s">
        <v>43</v>
      </c>
      <c r="P151" s="140">
        <f t="shared" si="21"/>
        <v>0</v>
      </c>
      <c r="Q151" s="140">
        <v>3950</v>
      </c>
      <c r="R151" s="140">
        <f t="shared" si="22"/>
        <v>3950</v>
      </c>
      <c r="S151" s="140">
        <v>0</v>
      </c>
      <c r="T151" s="141">
        <f t="shared" si="23"/>
        <v>0</v>
      </c>
      <c r="AR151" s="142" t="s">
        <v>170</v>
      </c>
      <c r="AT151" s="142" t="s">
        <v>165</v>
      </c>
      <c r="AU151" s="142" t="s">
        <v>79</v>
      </c>
      <c r="AY151" s="17" t="s">
        <v>163</v>
      </c>
      <c r="BE151" s="143">
        <f t="shared" si="24"/>
        <v>0</v>
      </c>
      <c r="BF151" s="143">
        <f t="shared" si="25"/>
        <v>0</v>
      </c>
      <c r="BG151" s="143">
        <f t="shared" si="26"/>
        <v>0</v>
      </c>
      <c r="BH151" s="143">
        <f t="shared" si="27"/>
        <v>0</v>
      </c>
      <c r="BI151" s="143">
        <f t="shared" si="28"/>
        <v>0</v>
      </c>
      <c r="BJ151" s="17" t="s">
        <v>79</v>
      </c>
      <c r="BK151" s="143">
        <f t="shared" si="29"/>
        <v>0</v>
      </c>
      <c r="BL151" s="17" t="s">
        <v>170</v>
      </c>
      <c r="BM151" s="142" t="s">
        <v>902</v>
      </c>
    </row>
    <row r="152" spans="2:65" s="1" customFormat="1" ht="16.5" customHeight="1">
      <c r="B152" s="32"/>
      <c r="C152" s="131" t="s">
        <v>518</v>
      </c>
      <c r="D152" s="131" t="s">
        <v>165</v>
      </c>
      <c r="E152" s="132" t="s">
        <v>2815</v>
      </c>
      <c r="F152" s="133" t="s">
        <v>3683</v>
      </c>
      <c r="G152" s="134" t="s">
        <v>2382</v>
      </c>
      <c r="H152" s="135">
        <v>1</v>
      </c>
      <c r="I152" s="136"/>
      <c r="J152" s="137">
        <f t="shared" si="20"/>
        <v>0</v>
      </c>
      <c r="K152" s="133" t="s">
        <v>192</v>
      </c>
      <c r="L152" s="32"/>
      <c r="M152" s="138" t="s">
        <v>19</v>
      </c>
      <c r="N152" s="139" t="s">
        <v>43</v>
      </c>
      <c r="P152" s="140">
        <f t="shared" si="21"/>
        <v>0</v>
      </c>
      <c r="Q152" s="140">
        <v>4656</v>
      </c>
      <c r="R152" s="140">
        <f t="shared" si="22"/>
        <v>4656</v>
      </c>
      <c r="S152" s="140">
        <v>0</v>
      </c>
      <c r="T152" s="141">
        <f t="shared" si="23"/>
        <v>0</v>
      </c>
      <c r="AR152" s="142" t="s">
        <v>170</v>
      </c>
      <c r="AT152" s="142" t="s">
        <v>165</v>
      </c>
      <c r="AU152" s="142" t="s">
        <v>79</v>
      </c>
      <c r="AY152" s="17" t="s">
        <v>163</v>
      </c>
      <c r="BE152" s="143">
        <f t="shared" si="24"/>
        <v>0</v>
      </c>
      <c r="BF152" s="143">
        <f t="shared" si="25"/>
        <v>0</v>
      </c>
      <c r="BG152" s="143">
        <f t="shared" si="26"/>
        <v>0</v>
      </c>
      <c r="BH152" s="143">
        <f t="shared" si="27"/>
        <v>0</v>
      </c>
      <c r="BI152" s="143">
        <f t="shared" si="28"/>
        <v>0</v>
      </c>
      <c r="BJ152" s="17" t="s">
        <v>79</v>
      </c>
      <c r="BK152" s="143">
        <f t="shared" si="29"/>
        <v>0</v>
      </c>
      <c r="BL152" s="17" t="s">
        <v>170</v>
      </c>
      <c r="BM152" s="142" t="s">
        <v>916</v>
      </c>
    </row>
    <row r="153" spans="2:65" s="1" customFormat="1" ht="16.5" customHeight="1">
      <c r="B153" s="32"/>
      <c r="C153" s="131" t="s">
        <v>523</v>
      </c>
      <c r="D153" s="131" t="s">
        <v>165</v>
      </c>
      <c r="E153" s="132" t="s">
        <v>2817</v>
      </c>
      <c r="F153" s="133" t="s">
        <v>3684</v>
      </c>
      <c r="G153" s="134" t="s">
        <v>2382</v>
      </c>
      <c r="H153" s="135">
        <v>2</v>
      </c>
      <c r="I153" s="136"/>
      <c r="J153" s="137">
        <f t="shared" si="20"/>
        <v>0</v>
      </c>
      <c r="K153" s="133" t="s">
        <v>192</v>
      </c>
      <c r="L153" s="32"/>
      <c r="M153" s="138" t="s">
        <v>19</v>
      </c>
      <c r="N153" s="139" t="s">
        <v>43</v>
      </c>
      <c r="P153" s="140">
        <f t="shared" si="21"/>
        <v>0</v>
      </c>
      <c r="Q153" s="140">
        <v>4290</v>
      </c>
      <c r="R153" s="140">
        <f t="shared" si="22"/>
        <v>8580</v>
      </c>
      <c r="S153" s="140">
        <v>0</v>
      </c>
      <c r="T153" s="141">
        <f t="shared" si="23"/>
        <v>0</v>
      </c>
      <c r="AR153" s="142" t="s">
        <v>170</v>
      </c>
      <c r="AT153" s="142" t="s">
        <v>165</v>
      </c>
      <c r="AU153" s="142" t="s">
        <v>79</v>
      </c>
      <c r="AY153" s="17" t="s">
        <v>163</v>
      </c>
      <c r="BE153" s="143">
        <f t="shared" si="24"/>
        <v>0</v>
      </c>
      <c r="BF153" s="143">
        <f t="shared" si="25"/>
        <v>0</v>
      </c>
      <c r="BG153" s="143">
        <f t="shared" si="26"/>
        <v>0</v>
      </c>
      <c r="BH153" s="143">
        <f t="shared" si="27"/>
        <v>0</v>
      </c>
      <c r="BI153" s="143">
        <f t="shared" si="28"/>
        <v>0</v>
      </c>
      <c r="BJ153" s="17" t="s">
        <v>79</v>
      </c>
      <c r="BK153" s="143">
        <f t="shared" si="29"/>
        <v>0</v>
      </c>
      <c r="BL153" s="17" t="s">
        <v>170</v>
      </c>
      <c r="BM153" s="142" t="s">
        <v>928</v>
      </c>
    </row>
    <row r="154" spans="2:65" s="1" customFormat="1" ht="16.5" customHeight="1">
      <c r="B154" s="32"/>
      <c r="C154" s="131" t="s">
        <v>527</v>
      </c>
      <c r="D154" s="131" t="s">
        <v>165</v>
      </c>
      <c r="E154" s="132" t="s">
        <v>2819</v>
      </c>
      <c r="F154" s="133" t="s">
        <v>3685</v>
      </c>
      <c r="G154" s="134" t="s">
        <v>2382</v>
      </c>
      <c r="H154" s="135">
        <v>1</v>
      </c>
      <c r="I154" s="136"/>
      <c r="J154" s="137">
        <f t="shared" si="20"/>
        <v>0</v>
      </c>
      <c r="K154" s="133" t="s">
        <v>192</v>
      </c>
      <c r="L154" s="32"/>
      <c r="M154" s="138" t="s">
        <v>19</v>
      </c>
      <c r="N154" s="139" t="s">
        <v>43</v>
      </c>
      <c r="P154" s="140">
        <f t="shared" si="21"/>
        <v>0</v>
      </c>
      <c r="Q154" s="140">
        <v>8762</v>
      </c>
      <c r="R154" s="140">
        <f t="shared" si="22"/>
        <v>8762</v>
      </c>
      <c r="S154" s="140">
        <v>0</v>
      </c>
      <c r="T154" s="141">
        <f t="shared" si="23"/>
        <v>0</v>
      </c>
      <c r="AR154" s="142" t="s">
        <v>170</v>
      </c>
      <c r="AT154" s="142" t="s">
        <v>165</v>
      </c>
      <c r="AU154" s="142" t="s">
        <v>79</v>
      </c>
      <c r="AY154" s="17" t="s">
        <v>163</v>
      </c>
      <c r="BE154" s="143">
        <f t="shared" si="24"/>
        <v>0</v>
      </c>
      <c r="BF154" s="143">
        <f t="shared" si="25"/>
        <v>0</v>
      </c>
      <c r="BG154" s="143">
        <f t="shared" si="26"/>
        <v>0</v>
      </c>
      <c r="BH154" s="143">
        <f t="shared" si="27"/>
        <v>0</v>
      </c>
      <c r="BI154" s="143">
        <f t="shared" si="28"/>
        <v>0</v>
      </c>
      <c r="BJ154" s="17" t="s">
        <v>79</v>
      </c>
      <c r="BK154" s="143">
        <f t="shared" si="29"/>
        <v>0</v>
      </c>
      <c r="BL154" s="17" t="s">
        <v>170</v>
      </c>
      <c r="BM154" s="142" t="s">
        <v>939</v>
      </c>
    </row>
    <row r="155" spans="2:65" s="1" customFormat="1" ht="16.5" customHeight="1">
      <c r="B155" s="32"/>
      <c r="C155" s="131" t="s">
        <v>531</v>
      </c>
      <c r="D155" s="131" t="s">
        <v>165</v>
      </c>
      <c r="E155" s="132" t="s">
        <v>2822</v>
      </c>
      <c r="F155" s="133" t="s">
        <v>3686</v>
      </c>
      <c r="G155" s="134" t="s">
        <v>2382</v>
      </c>
      <c r="H155" s="135">
        <v>1</v>
      </c>
      <c r="I155" s="136"/>
      <c r="J155" s="137">
        <f t="shared" si="20"/>
        <v>0</v>
      </c>
      <c r="K155" s="133" t="s">
        <v>192</v>
      </c>
      <c r="L155" s="32"/>
      <c r="M155" s="138" t="s">
        <v>19</v>
      </c>
      <c r="N155" s="139" t="s">
        <v>43</v>
      </c>
      <c r="P155" s="140">
        <f t="shared" si="21"/>
        <v>0</v>
      </c>
      <c r="Q155" s="140">
        <v>4290</v>
      </c>
      <c r="R155" s="140">
        <f t="shared" si="22"/>
        <v>4290</v>
      </c>
      <c r="S155" s="140">
        <v>0</v>
      </c>
      <c r="T155" s="141">
        <f t="shared" si="23"/>
        <v>0</v>
      </c>
      <c r="AR155" s="142" t="s">
        <v>170</v>
      </c>
      <c r="AT155" s="142" t="s">
        <v>165</v>
      </c>
      <c r="AU155" s="142" t="s">
        <v>79</v>
      </c>
      <c r="AY155" s="17" t="s">
        <v>163</v>
      </c>
      <c r="BE155" s="143">
        <f t="shared" si="24"/>
        <v>0</v>
      </c>
      <c r="BF155" s="143">
        <f t="shared" si="25"/>
        <v>0</v>
      </c>
      <c r="BG155" s="143">
        <f t="shared" si="26"/>
        <v>0</v>
      </c>
      <c r="BH155" s="143">
        <f t="shared" si="27"/>
        <v>0</v>
      </c>
      <c r="BI155" s="143">
        <f t="shared" si="28"/>
        <v>0</v>
      </c>
      <c r="BJ155" s="17" t="s">
        <v>79</v>
      </c>
      <c r="BK155" s="143">
        <f t="shared" si="29"/>
        <v>0</v>
      </c>
      <c r="BL155" s="17" t="s">
        <v>170</v>
      </c>
      <c r="BM155" s="142" t="s">
        <v>946</v>
      </c>
    </row>
    <row r="156" spans="2:65" s="1" customFormat="1" ht="16.5" customHeight="1">
      <c r="B156" s="32"/>
      <c r="C156" s="131" t="s">
        <v>535</v>
      </c>
      <c r="D156" s="131" t="s">
        <v>165</v>
      </c>
      <c r="E156" s="132" t="s">
        <v>3687</v>
      </c>
      <c r="F156" s="133" t="s">
        <v>3688</v>
      </c>
      <c r="G156" s="134" t="s">
        <v>2382</v>
      </c>
      <c r="H156" s="135">
        <v>4</v>
      </c>
      <c r="I156" s="136"/>
      <c r="J156" s="137">
        <f t="shared" si="20"/>
        <v>0</v>
      </c>
      <c r="K156" s="133" t="s">
        <v>192</v>
      </c>
      <c r="L156" s="32"/>
      <c r="M156" s="138" t="s">
        <v>19</v>
      </c>
      <c r="N156" s="139" t="s">
        <v>43</v>
      </c>
      <c r="P156" s="140">
        <f t="shared" si="21"/>
        <v>0</v>
      </c>
      <c r="Q156" s="140">
        <v>176</v>
      </c>
      <c r="R156" s="140">
        <f t="shared" si="22"/>
        <v>704</v>
      </c>
      <c r="S156" s="140">
        <v>0</v>
      </c>
      <c r="T156" s="141">
        <f t="shared" si="23"/>
        <v>0</v>
      </c>
      <c r="AR156" s="142" t="s">
        <v>170</v>
      </c>
      <c r="AT156" s="142" t="s">
        <v>165</v>
      </c>
      <c r="AU156" s="142" t="s">
        <v>79</v>
      </c>
      <c r="AY156" s="17" t="s">
        <v>163</v>
      </c>
      <c r="BE156" s="143">
        <f t="shared" si="24"/>
        <v>0</v>
      </c>
      <c r="BF156" s="143">
        <f t="shared" si="25"/>
        <v>0</v>
      </c>
      <c r="BG156" s="143">
        <f t="shared" si="26"/>
        <v>0</v>
      </c>
      <c r="BH156" s="143">
        <f t="shared" si="27"/>
        <v>0</v>
      </c>
      <c r="BI156" s="143">
        <f t="shared" si="28"/>
        <v>0</v>
      </c>
      <c r="BJ156" s="17" t="s">
        <v>79</v>
      </c>
      <c r="BK156" s="143">
        <f t="shared" si="29"/>
        <v>0</v>
      </c>
      <c r="BL156" s="17" t="s">
        <v>170</v>
      </c>
      <c r="BM156" s="142" t="s">
        <v>959</v>
      </c>
    </row>
    <row r="157" spans="2:65" s="1" customFormat="1" ht="16.5" customHeight="1">
      <c r="B157" s="32"/>
      <c r="C157" s="131" t="s">
        <v>539</v>
      </c>
      <c r="D157" s="131" t="s">
        <v>165</v>
      </c>
      <c r="E157" s="132" t="s">
        <v>2824</v>
      </c>
      <c r="F157" s="133" t="s">
        <v>3689</v>
      </c>
      <c r="G157" s="134" t="s">
        <v>2382</v>
      </c>
      <c r="H157" s="135">
        <v>2</v>
      </c>
      <c r="I157" s="136"/>
      <c r="J157" s="137">
        <f t="shared" si="20"/>
        <v>0</v>
      </c>
      <c r="K157" s="133" t="s">
        <v>192</v>
      </c>
      <c r="L157" s="32"/>
      <c r="M157" s="138" t="s">
        <v>19</v>
      </c>
      <c r="N157" s="139" t="s">
        <v>43</v>
      </c>
      <c r="P157" s="140">
        <f t="shared" si="21"/>
        <v>0</v>
      </c>
      <c r="Q157" s="140">
        <v>1784</v>
      </c>
      <c r="R157" s="140">
        <f t="shared" si="22"/>
        <v>3568</v>
      </c>
      <c r="S157" s="140">
        <v>0</v>
      </c>
      <c r="T157" s="141">
        <f t="shared" si="23"/>
        <v>0</v>
      </c>
      <c r="AR157" s="142" t="s">
        <v>170</v>
      </c>
      <c r="AT157" s="142" t="s">
        <v>165</v>
      </c>
      <c r="AU157" s="142" t="s">
        <v>79</v>
      </c>
      <c r="AY157" s="17" t="s">
        <v>163</v>
      </c>
      <c r="BE157" s="143">
        <f t="shared" si="24"/>
        <v>0</v>
      </c>
      <c r="BF157" s="143">
        <f t="shared" si="25"/>
        <v>0</v>
      </c>
      <c r="BG157" s="143">
        <f t="shared" si="26"/>
        <v>0</v>
      </c>
      <c r="BH157" s="143">
        <f t="shared" si="27"/>
        <v>0</v>
      </c>
      <c r="BI157" s="143">
        <f t="shared" si="28"/>
        <v>0</v>
      </c>
      <c r="BJ157" s="17" t="s">
        <v>79</v>
      </c>
      <c r="BK157" s="143">
        <f t="shared" si="29"/>
        <v>0</v>
      </c>
      <c r="BL157" s="17" t="s">
        <v>170</v>
      </c>
      <c r="BM157" s="142" t="s">
        <v>968</v>
      </c>
    </row>
    <row r="158" spans="2:65" s="1" customFormat="1" ht="16.5" customHeight="1">
      <c r="B158" s="32"/>
      <c r="C158" s="131" t="s">
        <v>544</v>
      </c>
      <c r="D158" s="131" t="s">
        <v>165</v>
      </c>
      <c r="E158" s="132" t="s">
        <v>2826</v>
      </c>
      <c r="F158" s="133" t="s">
        <v>3690</v>
      </c>
      <c r="G158" s="134" t="s">
        <v>2382</v>
      </c>
      <c r="H158" s="135">
        <v>2</v>
      </c>
      <c r="I158" s="136"/>
      <c r="J158" s="137">
        <f t="shared" si="20"/>
        <v>0</v>
      </c>
      <c r="K158" s="133" t="s">
        <v>192</v>
      </c>
      <c r="L158" s="32"/>
      <c r="M158" s="138" t="s">
        <v>19</v>
      </c>
      <c r="N158" s="139" t="s">
        <v>43</v>
      </c>
      <c r="P158" s="140">
        <f t="shared" si="21"/>
        <v>0</v>
      </c>
      <c r="Q158" s="140">
        <v>8448</v>
      </c>
      <c r="R158" s="140">
        <f t="shared" si="22"/>
        <v>16896</v>
      </c>
      <c r="S158" s="140">
        <v>0</v>
      </c>
      <c r="T158" s="141">
        <f t="shared" si="23"/>
        <v>0</v>
      </c>
      <c r="AR158" s="142" t="s">
        <v>170</v>
      </c>
      <c r="AT158" s="142" t="s">
        <v>165</v>
      </c>
      <c r="AU158" s="142" t="s">
        <v>79</v>
      </c>
      <c r="AY158" s="17" t="s">
        <v>163</v>
      </c>
      <c r="BE158" s="143">
        <f t="shared" si="24"/>
        <v>0</v>
      </c>
      <c r="BF158" s="143">
        <f t="shared" si="25"/>
        <v>0</v>
      </c>
      <c r="BG158" s="143">
        <f t="shared" si="26"/>
        <v>0</v>
      </c>
      <c r="BH158" s="143">
        <f t="shared" si="27"/>
        <v>0</v>
      </c>
      <c r="BI158" s="143">
        <f t="shared" si="28"/>
        <v>0</v>
      </c>
      <c r="BJ158" s="17" t="s">
        <v>79</v>
      </c>
      <c r="BK158" s="143">
        <f t="shared" si="29"/>
        <v>0</v>
      </c>
      <c r="BL158" s="17" t="s">
        <v>170</v>
      </c>
      <c r="BM158" s="142" t="s">
        <v>979</v>
      </c>
    </row>
    <row r="159" spans="2:65" s="1" customFormat="1" ht="24.2" customHeight="1">
      <c r="B159" s="32"/>
      <c r="C159" s="131" t="s">
        <v>551</v>
      </c>
      <c r="D159" s="131" t="s">
        <v>165</v>
      </c>
      <c r="E159" s="132" t="s">
        <v>3691</v>
      </c>
      <c r="F159" s="133" t="s">
        <v>3692</v>
      </c>
      <c r="G159" s="134" t="s">
        <v>2382</v>
      </c>
      <c r="H159" s="135">
        <v>1</v>
      </c>
      <c r="I159" s="136"/>
      <c r="J159" s="137">
        <f t="shared" si="20"/>
        <v>0</v>
      </c>
      <c r="K159" s="133" t="s">
        <v>192</v>
      </c>
      <c r="L159" s="32"/>
      <c r="M159" s="138" t="s">
        <v>19</v>
      </c>
      <c r="N159" s="139" t="s">
        <v>43</v>
      </c>
      <c r="P159" s="140">
        <f t="shared" si="21"/>
        <v>0</v>
      </c>
      <c r="Q159" s="140">
        <v>32300</v>
      </c>
      <c r="R159" s="140">
        <f t="shared" si="22"/>
        <v>32300</v>
      </c>
      <c r="S159" s="140">
        <v>0</v>
      </c>
      <c r="T159" s="141">
        <f t="shared" si="23"/>
        <v>0</v>
      </c>
      <c r="AR159" s="142" t="s">
        <v>170</v>
      </c>
      <c r="AT159" s="142" t="s">
        <v>165</v>
      </c>
      <c r="AU159" s="142" t="s">
        <v>79</v>
      </c>
      <c r="AY159" s="17" t="s">
        <v>163</v>
      </c>
      <c r="BE159" s="143">
        <f t="shared" si="24"/>
        <v>0</v>
      </c>
      <c r="BF159" s="143">
        <f t="shared" si="25"/>
        <v>0</v>
      </c>
      <c r="BG159" s="143">
        <f t="shared" si="26"/>
        <v>0</v>
      </c>
      <c r="BH159" s="143">
        <f t="shared" si="27"/>
        <v>0</v>
      </c>
      <c r="BI159" s="143">
        <f t="shared" si="28"/>
        <v>0</v>
      </c>
      <c r="BJ159" s="17" t="s">
        <v>79</v>
      </c>
      <c r="BK159" s="143">
        <f t="shared" si="29"/>
        <v>0</v>
      </c>
      <c r="BL159" s="17" t="s">
        <v>170</v>
      </c>
      <c r="BM159" s="142" t="s">
        <v>989</v>
      </c>
    </row>
    <row r="160" spans="2:65" s="1" customFormat="1" ht="24.2" customHeight="1">
      <c r="B160" s="32"/>
      <c r="C160" s="131" t="s">
        <v>558</v>
      </c>
      <c r="D160" s="131" t="s">
        <v>165</v>
      </c>
      <c r="E160" s="132" t="s">
        <v>2828</v>
      </c>
      <c r="F160" s="133" t="s">
        <v>3693</v>
      </c>
      <c r="G160" s="134" t="s">
        <v>2382</v>
      </c>
      <c r="H160" s="135">
        <v>1</v>
      </c>
      <c r="I160" s="136"/>
      <c r="J160" s="137">
        <f t="shared" si="20"/>
        <v>0</v>
      </c>
      <c r="K160" s="133" t="s">
        <v>192</v>
      </c>
      <c r="L160" s="32"/>
      <c r="M160" s="138" t="s">
        <v>19</v>
      </c>
      <c r="N160" s="139" t="s">
        <v>43</v>
      </c>
      <c r="P160" s="140">
        <f t="shared" si="21"/>
        <v>0</v>
      </c>
      <c r="Q160" s="140">
        <v>22210</v>
      </c>
      <c r="R160" s="140">
        <f t="shared" si="22"/>
        <v>22210</v>
      </c>
      <c r="S160" s="140">
        <v>0</v>
      </c>
      <c r="T160" s="141">
        <f t="shared" si="23"/>
        <v>0</v>
      </c>
      <c r="AR160" s="142" t="s">
        <v>170</v>
      </c>
      <c r="AT160" s="142" t="s">
        <v>165</v>
      </c>
      <c r="AU160" s="142" t="s">
        <v>79</v>
      </c>
      <c r="AY160" s="17" t="s">
        <v>163</v>
      </c>
      <c r="BE160" s="143">
        <f t="shared" si="24"/>
        <v>0</v>
      </c>
      <c r="BF160" s="143">
        <f t="shared" si="25"/>
        <v>0</v>
      </c>
      <c r="BG160" s="143">
        <f t="shared" si="26"/>
        <v>0</v>
      </c>
      <c r="BH160" s="143">
        <f t="shared" si="27"/>
        <v>0</v>
      </c>
      <c r="BI160" s="143">
        <f t="shared" si="28"/>
        <v>0</v>
      </c>
      <c r="BJ160" s="17" t="s">
        <v>79</v>
      </c>
      <c r="BK160" s="143">
        <f t="shared" si="29"/>
        <v>0</v>
      </c>
      <c r="BL160" s="17" t="s">
        <v>170</v>
      </c>
      <c r="BM160" s="142" t="s">
        <v>1000</v>
      </c>
    </row>
    <row r="161" spans="2:65" s="1" customFormat="1" ht="16.5" customHeight="1">
      <c r="B161" s="32"/>
      <c r="C161" s="131" t="s">
        <v>563</v>
      </c>
      <c r="D161" s="131" t="s">
        <v>165</v>
      </c>
      <c r="E161" s="132" t="s">
        <v>2830</v>
      </c>
      <c r="F161" s="133" t="s">
        <v>3694</v>
      </c>
      <c r="G161" s="134" t="s">
        <v>2382</v>
      </c>
      <c r="H161" s="135">
        <v>1</v>
      </c>
      <c r="I161" s="136"/>
      <c r="J161" s="137">
        <f t="shared" si="20"/>
        <v>0</v>
      </c>
      <c r="K161" s="133" t="s">
        <v>192</v>
      </c>
      <c r="L161" s="32"/>
      <c r="M161" s="138" t="s">
        <v>19</v>
      </c>
      <c r="N161" s="139" t="s">
        <v>43</v>
      </c>
      <c r="P161" s="140">
        <f t="shared" si="21"/>
        <v>0</v>
      </c>
      <c r="Q161" s="140">
        <v>495</v>
      </c>
      <c r="R161" s="140">
        <f t="shared" si="22"/>
        <v>495</v>
      </c>
      <c r="S161" s="140">
        <v>0</v>
      </c>
      <c r="T161" s="141">
        <f t="shared" si="23"/>
        <v>0</v>
      </c>
      <c r="AR161" s="142" t="s">
        <v>170</v>
      </c>
      <c r="AT161" s="142" t="s">
        <v>165</v>
      </c>
      <c r="AU161" s="142" t="s">
        <v>79</v>
      </c>
      <c r="AY161" s="17" t="s">
        <v>163</v>
      </c>
      <c r="BE161" s="143">
        <f t="shared" si="24"/>
        <v>0</v>
      </c>
      <c r="BF161" s="143">
        <f t="shared" si="25"/>
        <v>0</v>
      </c>
      <c r="BG161" s="143">
        <f t="shared" si="26"/>
        <v>0</v>
      </c>
      <c r="BH161" s="143">
        <f t="shared" si="27"/>
        <v>0</v>
      </c>
      <c r="BI161" s="143">
        <f t="shared" si="28"/>
        <v>0</v>
      </c>
      <c r="BJ161" s="17" t="s">
        <v>79</v>
      </c>
      <c r="BK161" s="143">
        <f t="shared" si="29"/>
        <v>0</v>
      </c>
      <c r="BL161" s="17" t="s">
        <v>170</v>
      </c>
      <c r="BM161" s="142" t="s">
        <v>1011</v>
      </c>
    </row>
    <row r="162" spans="2:65" s="1" customFormat="1" ht="16.5" customHeight="1">
      <c r="B162" s="32"/>
      <c r="C162" s="131" t="s">
        <v>569</v>
      </c>
      <c r="D162" s="131" t="s">
        <v>165</v>
      </c>
      <c r="E162" s="132" t="s">
        <v>2833</v>
      </c>
      <c r="F162" s="133" t="s">
        <v>3695</v>
      </c>
      <c r="G162" s="134" t="s">
        <v>2382</v>
      </c>
      <c r="H162" s="135">
        <v>1</v>
      </c>
      <c r="I162" s="136"/>
      <c r="J162" s="137">
        <f t="shared" si="20"/>
        <v>0</v>
      </c>
      <c r="K162" s="133" t="s">
        <v>192</v>
      </c>
      <c r="L162" s="32"/>
      <c r="M162" s="138" t="s">
        <v>19</v>
      </c>
      <c r="N162" s="139" t="s">
        <v>43</v>
      </c>
      <c r="P162" s="140">
        <f t="shared" si="21"/>
        <v>0</v>
      </c>
      <c r="Q162" s="140">
        <v>5390</v>
      </c>
      <c r="R162" s="140">
        <f t="shared" si="22"/>
        <v>5390</v>
      </c>
      <c r="S162" s="140">
        <v>0</v>
      </c>
      <c r="T162" s="141">
        <f t="shared" si="23"/>
        <v>0</v>
      </c>
      <c r="AR162" s="142" t="s">
        <v>170</v>
      </c>
      <c r="AT162" s="142" t="s">
        <v>165</v>
      </c>
      <c r="AU162" s="142" t="s">
        <v>79</v>
      </c>
      <c r="AY162" s="17" t="s">
        <v>163</v>
      </c>
      <c r="BE162" s="143">
        <f t="shared" si="24"/>
        <v>0</v>
      </c>
      <c r="BF162" s="143">
        <f t="shared" si="25"/>
        <v>0</v>
      </c>
      <c r="BG162" s="143">
        <f t="shared" si="26"/>
        <v>0</v>
      </c>
      <c r="BH162" s="143">
        <f t="shared" si="27"/>
        <v>0</v>
      </c>
      <c r="BI162" s="143">
        <f t="shared" si="28"/>
        <v>0</v>
      </c>
      <c r="BJ162" s="17" t="s">
        <v>79</v>
      </c>
      <c r="BK162" s="143">
        <f t="shared" si="29"/>
        <v>0</v>
      </c>
      <c r="BL162" s="17" t="s">
        <v>170</v>
      </c>
      <c r="BM162" s="142" t="s">
        <v>1020</v>
      </c>
    </row>
    <row r="163" spans="2:65" s="1" customFormat="1" ht="16.5" customHeight="1">
      <c r="B163" s="32"/>
      <c r="C163" s="131" t="s">
        <v>576</v>
      </c>
      <c r="D163" s="131" t="s">
        <v>165</v>
      </c>
      <c r="E163" s="132" t="s">
        <v>2836</v>
      </c>
      <c r="F163" s="133" t="s">
        <v>3696</v>
      </c>
      <c r="G163" s="134" t="s">
        <v>2382</v>
      </c>
      <c r="H163" s="135">
        <v>1</v>
      </c>
      <c r="I163" s="136"/>
      <c r="J163" s="137">
        <f t="shared" si="20"/>
        <v>0</v>
      </c>
      <c r="K163" s="133" t="s">
        <v>192</v>
      </c>
      <c r="L163" s="32"/>
      <c r="M163" s="138" t="s">
        <v>19</v>
      </c>
      <c r="N163" s="139" t="s">
        <v>43</v>
      </c>
      <c r="P163" s="140">
        <f t="shared" si="21"/>
        <v>0</v>
      </c>
      <c r="Q163" s="140">
        <v>4345</v>
      </c>
      <c r="R163" s="140">
        <f t="shared" si="22"/>
        <v>4345</v>
      </c>
      <c r="S163" s="140">
        <v>0</v>
      </c>
      <c r="T163" s="141">
        <f t="shared" si="23"/>
        <v>0</v>
      </c>
      <c r="AR163" s="142" t="s">
        <v>170</v>
      </c>
      <c r="AT163" s="142" t="s">
        <v>165</v>
      </c>
      <c r="AU163" s="142" t="s">
        <v>79</v>
      </c>
      <c r="AY163" s="17" t="s">
        <v>163</v>
      </c>
      <c r="BE163" s="143">
        <f t="shared" si="24"/>
        <v>0</v>
      </c>
      <c r="BF163" s="143">
        <f t="shared" si="25"/>
        <v>0</v>
      </c>
      <c r="BG163" s="143">
        <f t="shared" si="26"/>
        <v>0</v>
      </c>
      <c r="BH163" s="143">
        <f t="shared" si="27"/>
        <v>0</v>
      </c>
      <c r="BI163" s="143">
        <f t="shared" si="28"/>
        <v>0</v>
      </c>
      <c r="BJ163" s="17" t="s">
        <v>79</v>
      </c>
      <c r="BK163" s="143">
        <f t="shared" si="29"/>
        <v>0</v>
      </c>
      <c r="BL163" s="17" t="s">
        <v>170</v>
      </c>
      <c r="BM163" s="142" t="s">
        <v>1032</v>
      </c>
    </row>
    <row r="164" spans="2:65" s="1" customFormat="1" ht="16.5" customHeight="1">
      <c r="B164" s="32"/>
      <c r="C164" s="131" t="s">
        <v>585</v>
      </c>
      <c r="D164" s="131" t="s">
        <v>165</v>
      </c>
      <c r="E164" s="132" t="s">
        <v>2840</v>
      </c>
      <c r="F164" s="133" t="s">
        <v>3697</v>
      </c>
      <c r="G164" s="134" t="s">
        <v>2382</v>
      </c>
      <c r="H164" s="135">
        <v>1</v>
      </c>
      <c r="I164" s="136"/>
      <c r="J164" s="137">
        <f t="shared" si="20"/>
        <v>0</v>
      </c>
      <c r="K164" s="133" t="s">
        <v>192</v>
      </c>
      <c r="L164" s="32"/>
      <c r="M164" s="138" t="s">
        <v>19</v>
      </c>
      <c r="N164" s="139" t="s">
        <v>43</v>
      </c>
      <c r="P164" s="140">
        <f t="shared" si="21"/>
        <v>0</v>
      </c>
      <c r="Q164" s="140">
        <v>1690</v>
      </c>
      <c r="R164" s="140">
        <f t="shared" si="22"/>
        <v>1690</v>
      </c>
      <c r="S164" s="140">
        <v>0</v>
      </c>
      <c r="T164" s="141">
        <f t="shared" si="23"/>
        <v>0</v>
      </c>
      <c r="AR164" s="142" t="s">
        <v>170</v>
      </c>
      <c r="AT164" s="142" t="s">
        <v>165</v>
      </c>
      <c r="AU164" s="142" t="s">
        <v>79</v>
      </c>
      <c r="AY164" s="17" t="s">
        <v>163</v>
      </c>
      <c r="BE164" s="143">
        <f t="shared" si="24"/>
        <v>0</v>
      </c>
      <c r="BF164" s="143">
        <f t="shared" si="25"/>
        <v>0</v>
      </c>
      <c r="BG164" s="143">
        <f t="shared" si="26"/>
        <v>0</v>
      </c>
      <c r="BH164" s="143">
        <f t="shared" si="27"/>
        <v>0</v>
      </c>
      <c r="BI164" s="143">
        <f t="shared" si="28"/>
        <v>0</v>
      </c>
      <c r="BJ164" s="17" t="s">
        <v>79</v>
      </c>
      <c r="BK164" s="143">
        <f t="shared" si="29"/>
        <v>0</v>
      </c>
      <c r="BL164" s="17" t="s">
        <v>170</v>
      </c>
      <c r="BM164" s="142" t="s">
        <v>1044</v>
      </c>
    </row>
    <row r="165" spans="2:65" s="1" customFormat="1" ht="16.5" customHeight="1">
      <c r="B165" s="32"/>
      <c r="C165" s="131" t="s">
        <v>594</v>
      </c>
      <c r="D165" s="131" t="s">
        <v>165</v>
      </c>
      <c r="E165" s="132" t="s">
        <v>2842</v>
      </c>
      <c r="F165" s="133" t="s">
        <v>3698</v>
      </c>
      <c r="G165" s="134" t="s">
        <v>2382</v>
      </c>
      <c r="H165" s="135">
        <v>1</v>
      </c>
      <c r="I165" s="136"/>
      <c r="J165" s="137">
        <f t="shared" si="20"/>
        <v>0</v>
      </c>
      <c r="K165" s="133" t="s">
        <v>192</v>
      </c>
      <c r="L165" s="32"/>
      <c r="M165" s="138" t="s">
        <v>19</v>
      </c>
      <c r="N165" s="139" t="s">
        <v>43</v>
      </c>
      <c r="P165" s="140">
        <f t="shared" si="21"/>
        <v>0</v>
      </c>
      <c r="Q165" s="140">
        <v>825</v>
      </c>
      <c r="R165" s="140">
        <f t="shared" si="22"/>
        <v>825</v>
      </c>
      <c r="S165" s="140">
        <v>0</v>
      </c>
      <c r="T165" s="141">
        <f t="shared" si="23"/>
        <v>0</v>
      </c>
      <c r="AR165" s="142" t="s">
        <v>170</v>
      </c>
      <c r="AT165" s="142" t="s">
        <v>165</v>
      </c>
      <c r="AU165" s="142" t="s">
        <v>79</v>
      </c>
      <c r="AY165" s="17" t="s">
        <v>163</v>
      </c>
      <c r="BE165" s="143">
        <f t="shared" si="24"/>
        <v>0</v>
      </c>
      <c r="BF165" s="143">
        <f t="shared" si="25"/>
        <v>0</v>
      </c>
      <c r="BG165" s="143">
        <f t="shared" si="26"/>
        <v>0</v>
      </c>
      <c r="BH165" s="143">
        <f t="shared" si="27"/>
        <v>0</v>
      </c>
      <c r="BI165" s="143">
        <f t="shared" si="28"/>
        <v>0</v>
      </c>
      <c r="BJ165" s="17" t="s">
        <v>79</v>
      </c>
      <c r="BK165" s="143">
        <f t="shared" si="29"/>
        <v>0</v>
      </c>
      <c r="BL165" s="17" t="s">
        <v>170</v>
      </c>
      <c r="BM165" s="142" t="s">
        <v>1058</v>
      </c>
    </row>
    <row r="166" spans="2:65" s="1" customFormat="1" ht="16.5" customHeight="1">
      <c r="B166" s="32"/>
      <c r="C166" s="131" t="s">
        <v>601</v>
      </c>
      <c r="D166" s="131" t="s">
        <v>165</v>
      </c>
      <c r="E166" s="132" t="s">
        <v>2844</v>
      </c>
      <c r="F166" s="133" t="s">
        <v>3699</v>
      </c>
      <c r="G166" s="134" t="s">
        <v>2382</v>
      </c>
      <c r="H166" s="135">
        <v>4</v>
      </c>
      <c r="I166" s="136"/>
      <c r="J166" s="137">
        <f t="shared" si="20"/>
        <v>0</v>
      </c>
      <c r="K166" s="133" t="s">
        <v>192</v>
      </c>
      <c r="L166" s="32"/>
      <c r="M166" s="138" t="s">
        <v>19</v>
      </c>
      <c r="N166" s="139" t="s">
        <v>43</v>
      </c>
      <c r="P166" s="140">
        <f t="shared" si="21"/>
        <v>0</v>
      </c>
      <c r="Q166" s="140">
        <v>269</v>
      </c>
      <c r="R166" s="140">
        <f t="shared" si="22"/>
        <v>1076</v>
      </c>
      <c r="S166" s="140">
        <v>0</v>
      </c>
      <c r="T166" s="141">
        <f t="shared" si="23"/>
        <v>0</v>
      </c>
      <c r="AR166" s="142" t="s">
        <v>170</v>
      </c>
      <c r="AT166" s="142" t="s">
        <v>165</v>
      </c>
      <c r="AU166" s="142" t="s">
        <v>79</v>
      </c>
      <c r="AY166" s="17" t="s">
        <v>163</v>
      </c>
      <c r="BE166" s="143">
        <f t="shared" si="24"/>
        <v>0</v>
      </c>
      <c r="BF166" s="143">
        <f t="shared" si="25"/>
        <v>0</v>
      </c>
      <c r="BG166" s="143">
        <f t="shared" si="26"/>
        <v>0</v>
      </c>
      <c r="BH166" s="143">
        <f t="shared" si="27"/>
        <v>0</v>
      </c>
      <c r="BI166" s="143">
        <f t="shared" si="28"/>
        <v>0</v>
      </c>
      <c r="BJ166" s="17" t="s">
        <v>79</v>
      </c>
      <c r="BK166" s="143">
        <f t="shared" si="29"/>
        <v>0</v>
      </c>
      <c r="BL166" s="17" t="s">
        <v>170</v>
      </c>
      <c r="BM166" s="142" t="s">
        <v>1069</v>
      </c>
    </row>
    <row r="167" spans="2:65" s="1" customFormat="1" ht="16.5" customHeight="1">
      <c r="B167" s="32"/>
      <c r="C167" s="131" t="s">
        <v>608</v>
      </c>
      <c r="D167" s="131" t="s">
        <v>165</v>
      </c>
      <c r="E167" s="132" t="s">
        <v>2846</v>
      </c>
      <c r="F167" s="133" t="s">
        <v>3700</v>
      </c>
      <c r="G167" s="134" t="s">
        <v>2382</v>
      </c>
      <c r="H167" s="135">
        <v>1</v>
      </c>
      <c r="I167" s="136"/>
      <c r="J167" s="137">
        <f t="shared" si="20"/>
        <v>0</v>
      </c>
      <c r="K167" s="133" t="s">
        <v>192</v>
      </c>
      <c r="L167" s="32"/>
      <c r="M167" s="138" t="s">
        <v>19</v>
      </c>
      <c r="N167" s="139" t="s">
        <v>43</v>
      </c>
      <c r="P167" s="140">
        <f t="shared" si="21"/>
        <v>0</v>
      </c>
      <c r="Q167" s="140">
        <v>550</v>
      </c>
      <c r="R167" s="140">
        <f t="shared" si="22"/>
        <v>550</v>
      </c>
      <c r="S167" s="140">
        <v>0</v>
      </c>
      <c r="T167" s="141">
        <f t="shared" si="23"/>
        <v>0</v>
      </c>
      <c r="AR167" s="142" t="s">
        <v>170</v>
      </c>
      <c r="AT167" s="142" t="s">
        <v>165</v>
      </c>
      <c r="AU167" s="142" t="s">
        <v>79</v>
      </c>
      <c r="AY167" s="17" t="s">
        <v>163</v>
      </c>
      <c r="BE167" s="143">
        <f t="shared" si="24"/>
        <v>0</v>
      </c>
      <c r="BF167" s="143">
        <f t="shared" si="25"/>
        <v>0</v>
      </c>
      <c r="BG167" s="143">
        <f t="shared" si="26"/>
        <v>0</v>
      </c>
      <c r="BH167" s="143">
        <f t="shared" si="27"/>
        <v>0</v>
      </c>
      <c r="BI167" s="143">
        <f t="shared" si="28"/>
        <v>0</v>
      </c>
      <c r="BJ167" s="17" t="s">
        <v>79</v>
      </c>
      <c r="BK167" s="143">
        <f t="shared" si="29"/>
        <v>0</v>
      </c>
      <c r="BL167" s="17" t="s">
        <v>170</v>
      </c>
      <c r="BM167" s="142" t="s">
        <v>1083</v>
      </c>
    </row>
    <row r="168" spans="2:65" s="1" customFormat="1" ht="16.5" customHeight="1">
      <c r="B168" s="32"/>
      <c r="C168" s="131" t="s">
        <v>618</v>
      </c>
      <c r="D168" s="131" t="s">
        <v>165</v>
      </c>
      <c r="E168" s="132" t="s">
        <v>2848</v>
      </c>
      <c r="F168" s="133" t="s">
        <v>3701</v>
      </c>
      <c r="G168" s="134" t="s">
        <v>2382</v>
      </c>
      <c r="H168" s="135">
        <v>1</v>
      </c>
      <c r="I168" s="136"/>
      <c r="J168" s="137">
        <f t="shared" si="20"/>
        <v>0</v>
      </c>
      <c r="K168" s="133" t="s">
        <v>192</v>
      </c>
      <c r="L168" s="32"/>
      <c r="M168" s="138" t="s">
        <v>19</v>
      </c>
      <c r="N168" s="139" t="s">
        <v>43</v>
      </c>
      <c r="P168" s="140">
        <f t="shared" si="21"/>
        <v>0</v>
      </c>
      <c r="Q168" s="140">
        <v>795</v>
      </c>
      <c r="R168" s="140">
        <f t="shared" si="22"/>
        <v>795</v>
      </c>
      <c r="S168" s="140">
        <v>0</v>
      </c>
      <c r="T168" s="141">
        <f t="shared" si="23"/>
        <v>0</v>
      </c>
      <c r="AR168" s="142" t="s">
        <v>170</v>
      </c>
      <c r="AT168" s="142" t="s">
        <v>165</v>
      </c>
      <c r="AU168" s="142" t="s">
        <v>79</v>
      </c>
      <c r="AY168" s="17" t="s">
        <v>163</v>
      </c>
      <c r="BE168" s="143">
        <f t="shared" si="24"/>
        <v>0</v>
      </c>
      <c r="BF168" s="143">
        <f t="shared" si="25"/>
        <v>0</v>
      </c>
      <c r="BG168" s="143">
        <f t="shared" si="26"/>
        <v>0</v>
      </c>
      <c r="BH168" s="143">
        <f t="shared" si="27"/>
        <v>0</v>
      </c>
      <c r="BI168" s="143">
        <f t="shared" si="28"/>
        <v>0</v>
      </c>
      <c r="BJ168" s="17" t="s">
        <v>79</v>
      </c>
      <c r="BK168" s="143">
        <f t="shared" si="29"/>
        <v>0</v>
      </c>
      <c r="BL168" s="17" t="s">
        <v>170</v>
      </c>
      <c r="BM168" s="142" t="s">
        <v>1093</v>
      </c>
    </row>
    <row r="169" spans="2:65" s="1" customFormat="1" ht="16.5" customHeight="1">
      <c r="B169" s="32"/>
      <c r="C169" s="131" t="s">
        <v>629</v>
      </c>
      <c r="D169" s="131" t="s">
        <v>165</v>
      </c>
      <c r="E169" s="132" t="s">
        <v>2851</v>
      </c>
      <c r="F169" s="133" t="s">
        <v>3702</v>
      </c>
      <c r="G169" s="134" t="s">
        <v>254</v>
      </c>
      <c r="H169" s="135">
        <v>40</v>
      </c>
      <c r="I169" s="136"/>
      <c r="J169" s="137">
        <f t="shared" si="20"/>
        <v>0</v>
      </c>
      <c r="K169" s="133" t="s">
        <v>192</v>
      </c>
      <c r="L169" s="32"/>
      <c r="M169" s="138" t="s">
        <v>19</v>
      </c>
      <c r="N169" s="139" t="s">
        <v>43</v>
      </c>
      <c r="P169" s="140">
        <f t="shared" si="21"/>
        <v>0</v>
      </c>
      <c r="Q169" s="140">
        <v>80</v>
      </c>
      <c r="R169" s="140">
        <f t="shared" si="22"/>
        <v>3200</v>
      </c>
      <c r="S169" s="140">
        <v>0</v>
      </c>
      <c r="T169" s="141">
        <f t="shared" si="23"/>
        <v>0</v>
      </c>
      <c r="AR169" s="142" t="s">
        <v>170</v>
      </c>
      <c r="AT169" s="142" t="s">
        <v>165</v>
      </c>
      <c r="AU169" s="142" t="s">
        <v>79</v>
      </c>
      <c r="AY169" s="17" t="s">
        <v>163</v>
      </c>
      <c r="BE169" s="143">
        <f t="shared" si="24"/>
        <v>0</v>
      </c>
      <c r="BF169" s="143">
        <f t="shared" si="25"/>
        <v>0</v>
      </c>
      <c r="BG169" s="143">
        <f t="shared" si="26"/>
        <v>0</v>
      </c>
      <c r="BH169" s="143">
        <f t="shared" si="27"/>
        <v>0</v>
      </c>
      <c r="BI169" s="143">
        <f t="shared" si="28"/>
        <v>0</v>
      </c>
      <c r="BJ169" s="17" t="s">
        <v>79</v>
      </c>
      <c r="BK169" s="143">
        <f t="shared" si="29"/>
        <v>0</v>
      </c>
      <c r="BL169" s="17" t="s">
        <v>170</v>
      </c>
      <c r="BM169" s="142" t="s">
        <v>1106</v>
      </c>
    </row>
    <row r="170" spans="2:65" s="1" customFormat="1" ht="24.2" customHeight="1">
      <c r="B170" s="32"/>
      <c r="C170" s="131" t="s">
        <v>636</v>
      </c>
      <c r="D170" s="131" t="s">
        <v>165</v>
      </c>
      <c r="E170" s="132" t="s">
        <v>2854</v>
      </c>
      <c r="F170" s="133" t="s">
        <v>3703</v>
      </c>
      <c r="G170" s="134" t="s">
        <v>2382</v>
      </c>
      <c r="H170" s="135">
        <v>1</v>
      </c>
      <c r="I170" s="136"/>
      <c r="J170" s="137">
        <f t="shared" si="20"/>
        <v>0</v>
      </c>
      <c r="K170" s="133" t="s">
        <v>192</v>
      </c>
      <c r="L170" s="32"/>
      <c r="M170" s="138" t="s">
        <v>19</v>
      </c>
      <c r="N170" s="139" t="s">
        <v>43</v>
      </c>
      <c r="P170" s="140">
        <f t="shared" si="21"/>
        <v>0</v>
      </c>
      <c r="Q170" s="140">
        <v>18250</v>
      </c>
      <c r="R170" s="140">
        <f t="shared" si="22"/>
        <v>18250</v>
      </c>
      <c r="S170" s="140">
        <v>0</v>
      </c>
      <c r="T170" s="141">
        <f t="shared" si="23"/>
        <v>0</v>
      </c>
      <c r="AR170" s="142" t="s">
        <v>170</v>
      </c>
      <c r="AT170" s="142" t="s">
        <v>165</v>
      </c>
      <c r="AU170" s="142" t="s">
        <v>79</v>
      </c>
      <c r="AY170" s="17" t="s">
        <v>163</v>
      </c>
      <c r="BE170" s="143">
        <f t="shared" si="24"/>
        <v>0</v>
      </c>
      <c r="BF170" s="143">
        <f t="shared" si="25"/>
        <v>0</v>
      </c>
      <c r="BG170" s="143">
        <f t="shared" si="26"/>
        <v>0</v>
      </c>
      <c r="BH170" s="143">
        <f t="shared" si="27"/>
        <v>0</v>
      </c>
      <c r="BI170" s="143">
        <f t="shared" si="28"/>
        <v>0</v>
      </c>
      <c r="BJ170" s="17" t="s">
        <v>79</v>
      </c>
      <c r="BK170" s="143">
        <f t="shared" si="29"/>
        <v>0</v>
      </c>
      <c r="BL170" s="17" t="s">
        <v>170</v>
      </c>
      <c r="BM170" s="142" t="s">
        <v>1118</v>
      </c>
    </row>
    <row r="171" spans="2:65" s="1" customFormat="1" ht="24.2" customHeight="1">
      <c r="B171" s="32"/>
      <c r="C171" s="131" t="s">
        <v>638</v>
      </c>
      <c r="D171" s="131" t="s">
        <v>165</v>
      </c>
      <c r="E171" s="132" t="s">
        <v>2857</v>
      </c>
      <c r="F171" s="133" t="s">
        <v>3704</v>
      </c>
      <c r="G171" s="134" t="s">
        <v>2382</v>
      </c>
      <c r="H171" s="135">
        <v>1</v>
      </c>
      <c r="I171" s="136"/>
      <c r="J171" s="137">
        <f t="shared" si="20"/>
        <v>0</v>
      </c>
      <c r="K171" s="133" t="s">
        <v>192</v>
      </c>
      <c r="L171" s="32"/>
      <c r="M171" s="138" t="s">
        <v>19</v>
      </c>
      <c r="N171" s="139" t="s">
        <v>43</v>
      </c>
      <c r="P171" s="140">
        <f t="shared" si="21"/>
        <v>0</v>
      </c>
      <c r="Q171" s="140">
        <v>7150</v>
      </c>
      <c r="R171" s="140">
        <f t="shared" si="22"/>
        <v>7150</v>
      </c>
      <c r="S171" s="140">
        <v>0</v>
      </c>
      <c r="T171" s="141">
        <f t="shared" si="23"/>
        <v>0</v>
      </c>
      <c r="AR171" s="142" t="s">
        <v>170</v>
      </c>
      <c r="AT171" s="142" t="s">
        <v>165</v>
      </c>
      <c r="AU171" s="142" t="s">
        <v>79</v>
      </c>
      <c r="AY171" s="17" t="s">
        <v>163</v>
      </c>
      <c r="BE171" s="143">
        <f t="shared" si="24"/>
        <v>0</v>
      </c>
      <c r="BF171" s="143">
        <f t="shared" si="25"/>
        <v>0</v>
      </c>
      <c r="BG171" s="143">
        <f t="shared" si="26"/>
        <v>0</v>
      </c>
      <c r="BH171" s="143">
        <f t="shared" si="27"/>
        <v>0</v>
      </c>
      <c r="BI171" s="143">
        <f t="shared" si="28"/>
        <v>0</v>
      </c>
      <c r="BJ171" s="17" t="s">
        <v>79</v>
      </c>
      <c r="BK171" s="143">
        <f t="shared" si="29"/>
        <v>0</v>
      </c>
      <c r="BL171" s="17" t="s">
        <v>170</v>
      </c>
      <c r="BM171" s="142" t="s">
        <v>1131</v>
      </c>
    </row>
    <row r="172" spans="2:65" s="1" customFormat="1" ht="16.5" customHeight="1">
      <c r="B172" s="32"/>
      <c r="C172" s="131" t="s">
        <v>645</v>
      </c>
      <c r="D172" s="131" t="s">
        <v>165</v>
      </c>
      <c r="E172" s="132" t="s">
        <v>2860</v>
      </c>
      <c r="F172" s="133" t="s">
        <v>3705</v>
      </c>
      <c r="G172" s="134" t="s">
        <v>2382</v>
      </c>
      <c r="H172" s="135">
        <v>1</v>
      </c>
      <c r="I172" s="136"/>
      <c r="J172" s="137">
        <f t="shared" si="20"/>
        <v>0</v>
      </c>
      <c r="K172" s="133" t="s">
        <v>192</v>
      </c>
      <c r="L172" s="32"/>
      <c r="M172" s="138" t="s">
        <v>19</v>
      </c>
      <c r="N172" s="139" t="s">
        <v>43</v>
      </c>
      <c r="P172" s="140">
        <f t="shared" si="21"/>
        <v>0</v>
      </c>
      <c r="Q172" s="140">
        <v>2780</v>
      </c>
      <c r="R172" s="140">
        <f t="shared" si="22"/>
        <v>2780</v>
      </c>
      <c r="S172" s="140">
        <v>0</v>
      </c>
      <c r="T172" s="141">
        <f t="shared" si="23"/>
        <v>0</v>
      </c>
      <c r="AR172" s="142" t="s">
        <v>170</v>
      </c>
      <c r="AT172" s="142" t="s">
        <v>165</v>
      </c>
      <c r="AU172" s="142" t="s">
        <v>79</v>
      </c>
      <c r="AY172" s="17" t="s">
        <v>163</v>
      </c>
      <c r="BE172" s="143">
        <f t="shared" si="24"/>
        <v>0</v>
      </c>
      <c r="BF172" s="143">
        <f t="shared" si="25"/>
        <v>0</v>
      </c>
      <c r="BG172" s="143">
        <f t="shared" si="26"/>
        <v>0</v>
      </c>
      <c r="BH172" s="143">
        <f t="shared" si="27"/>
        <v>0</v>
      </c>
      <c r="BI172" s="143">
        <f t="shared" si="28"/>
        <v>0</v>
      </c>
      <c r="BJ172" s="17" t="s">
        <v>79</v>
      </c>
      <c r="BK172" s="143">
        <f t="shared" si="29"/>
        <v>0</v>
      </c>
      <c r="BL172" s="17" t="s">
        <v>170</v>
      </c>
      <c r="BM172" s="142" t="s">
        <v>1143</v>
      </c>
    </row>
    <row r="173" spans="2:65" s="1" customFormat="1" ht="16.5" customHeight="1">
      <c r="B173" s="32"/>
      <c r="C173" s="131" t="s">
        <v>650</v>
      </c>
      <c r="D173" s="131" t="s">
        <v>165</v>
      </c>
      <c r="E173" s="132" t="s">
        <v>2863</v>
      </c>
      <c r="F173" s="133" t="s">
        <v>3706</v>
      </c>
      <c r="G173" s="134" t="s">
        <v>2382</v>
      </c>
      <c r="H173" s="135">
        <v>1</v>
      </c>
      <c r="I173" s="136"/>
      <c r="J173" s="137">
        <f t="shared" si="20"/>
        <v>0</v>
      </c>
      <c r="K173" s="133" t="s">
        <v>192</v>
      </c>
      <c r="L173" s="32"/>
      <c r="M173" s="138" t="s">
        <v>19</v>
      </c>
      <c r="N173" s="139" t="s">
        <v>43</v>
      </c>
      <c r="P173" s="140">
        <f t="shared" si="21"/>
        <v>0</v>
      </c>
      <c r="Q173" s="140">
        <v>3500</v>
      </c>
      <c r="R173" s="140">
        <f t="shared" si="22"/>
        <v>3500</v>
      </c>
      <c r="S173" s="140">
        <v>0</v>
      </c>
      <c r="T173" s="141">
        <f t="shared" si="23"/>
        <v>0</v>
      </c>
      <c r="AR173" s="142" t="s">
        <v>170</v>
      </c>
      <c r="AT173" s="142" t="s">
        <v>165</v>
      </c>
      <c r="AU173" s="142" t="s">
        <v>79</v>
      </c>
      <c r="AY173" s="17" t="s">
        <v>163</v>
      </c>
      <c r="BE173" s="143">
        <f t="shared" si="24"/>
        <v>0</v>
      </c>
      <c r="BF173" s="143">
        <f t="shared" si="25"/>
        <v>0</v>
      </c>
      <c r="BG173" s="143">
        <f t="shared" si="26"/>
        <v>0</v>
      </c>
      <c r="BH173" s="143">
        <f t="shared" si="27"/>
        <v>0</v>
      </c>
      <c r="BI173" s="143">
        <f t="shared" si="28"/>
        <v>0</v>
      </c>
      <c r="BJ173" s="17" t="s">
        <v>79</v>
      </c>
      <c r="BK173" s="143">
        <f t="shared" si="29"/>
        <v>0</v>
      </c>
      <c r="BL173" s="17" t="s">
        <v>170</v>
      </c>
      <c r="BM173" s="142" t="s">
        <v>1155</v>
      </c>
    </row>
    <row r="174" spans="2:65" s="1" customFormat="1" ht="16.5" customHeight="1">
      <c r="B174" s="32"/>
      <c r="C174" s="131" t="s">
        <v>656</v>
      </c>
      <c r="D174" s="131" t="s">
        <v>165</v>
      </c>
      <c r="E174" s="132" t="s">
        <v>2866</v>
      </c>
      <c r="F174" s="133" t="s">
        <v>3707</v>
      </c>
      <c r="G174" s="134" t="s">
        <v>2382</v>
      </c>
      <c r="H174" s="135">
        <v>1</v>
      </c>
      <c r="I174" s="136"/>
      <c r="J174" s="137">
        <f t="shared" si="20"/>
        <v>0</v>
      </c>
      <c r="K174" s="133" t="s">
        <v>192</v>
      </c>
      <c r="L174" s="32"/>
      <c r="M174" s="138" t="s">
        <v>19</v>
      </c>
      <c r="N174" s="139" t="s">
        <v>43</v>
      </c>
      <c r="P174" s="140">
        <f t="shared" si="21"/>
        <v>0</v>
      </c>
      <c r="Q174" s="140">
        <v>2100</v>
      </c>
      <c r="R174" s="140">
        <f t="shared" si="22"/>
        <v>2100</v>
      </c>
      <c r="S174" s="140">
        <v>0</v>
      </c>
      <c r="T174" s="141">
        <f t="shared" si="23"/>
        <v>0</v>
      </c>
      <c r="AR174" s="142" t="s">
        <v>170</v>
      </c>
      <c r="AT174" s="142" t="s">
        <v>165</v>
      </c>
      <c r="AU174" s="142" t="s">
        <v>79</v>
      </c>
      <c r="AY174" s="17" t="s">
        <v>163</v>
      </c>
      <c r="BE174" s="143">
        <f t="shared" si="24"/>
        <v>0</v>
      </c>
      <c r="BF174" s="143">
        <f t="shared" si="25"/>
        <v>0</v>
      </c>
      <c r="BG174" s="143">
        <f t="shared" si="26"/>
        <v>0</v>
      </c>
      <c r="BH174" s="143">
        <f t="shared" si="27"/>
        <v>0</v>
      </c>
      <c r="BI174" s="143">
        <f t="shared" si="28"/>
        <v>0</v>
      </c>
      <c r="BJ174" s="17" t="s">
        <v>79</v>
      </c>
      <c r="BK174" s="143">
        <f t="shared" si="29"/>
        <v>0</v>
      </c>
      <c r="BL174" s="17" t="s">
        <v>170</v>
      </c>
      <c r="BM174" s="142" t="s">
        <v>1167</v>
      </c>
    </row>
    <row r="175" spans="2:65" s="1" customFormat="1" ht="16.5" customHeight="1">
      <c r="B175" s="32"/>
      <c r="C175" s="131" t="s">
        <v>664</v>
      </c>
      <c r="D175" s="131" t="s">
        <v>165</v>
      </c>
      <c r="E175" s="132" t="s">
        <v>2869</v>
      </c>
      <c r="F175" s="133" t="s">
        <v>3708</v>
      </c>
      <c r="G175" s="134" t="s">
        <v>2382</v>
      </c>
      <c r="H175" s="135">
        <v>1</v>
      </c>
      <c r="I175" s="136"/>
      <c r="J175" s="137">
        <f t="shared" si="20"/>
        <v>0</v>
      </c>
      <c r="K175" s="133" t="s">
        <v>192</v>
      </c>
      <c r="L175" s="32"/>
      <c r="M175" s="138" t="s">
        <v>19</v>
      </c>
      <c r="N175" s="139" t="s">
        <v>43</v>
      </c>
      <c r="P175" s="140">
        <f t="shared" si="21"/>
        <v>0</v>
      </c>
      <c r="Q175" s="140">
        <v>3700</v>
      </c>
      <c r="R175" s="140">
        <f t="shared" si="22"/>
        <v>3700</v>
      </c>
      <c r="S175" s="140">
        <v>0</v>
      </c>
      <c r="T175" s="141">
        <f t="shared" si="23"/>
        <v>0</v>
      </c>
      <c r="AR175" s="142" t="s">
        <v>170</v>
      </c>
      <c r="AT175" s="142" t="s">
        <v>165</v>
      </c>
      <c r="AU175" s="142" t="s">
        <v>79</v>
      </c>
      <c r="AY175" s="17" t="s">
        <v>163</v>
      </c>
      <c r="BE175" s="143">
        <f t="shared" si="24"/>
        <v>0</v>
      </c>
      <c r="BF175" s="143">
        <f t="shared" si="25"/>
        <v>0</v>
      </c>
      <c r="BG175" s="143">
        <f t="shared" si="26"/>
        <v>0</v>
      </c>
      <c r="BH175" s="143">
        <f t="shared" si="27"/>
        <v>0</v>
      </c>
      <c r="BI175" s="143">
        <f t="shared" si="28"/>
        <v>0</v>
      </c>
      <c r="BJ175" s="17" t="s">
        <v>79</v>
      </c>
      <c r="BK175" s="143">
        <f t="shared" si="29"/>
        <v>0</v>
      </c>
      <c r="BL175" s="17" t="s">
        <v>170</v>
      </c>
      <c r="BM175" s="142" t="s">
        <v>1179</v>
      </c>
    </row>
    <row r="176" spans="2:65" s="1" customFormat="1" ht="16.5" customHeight="1">
      <c r="B176" s="32"/>
      <c r="C176" s="131" t="s">
        <v>671</v>
      </c>
      <c r="D176" s="131" t="s">
        <v>165</v>
      </c>
      <c r="E176" s="132" t="s">
        <v>2871</v>
      </c>
      <c r="F176" s="133" t="s">
        <v>3709</v>
      </c>
      <c r="G176" s="134" t="s">
        <v>2382</v>
      </c>
      <c r="H176" s="135">
        <v>1</v>
      </c>
      <c r="I176" s="136"/>
      <c r="J176" s="137">
        <f t="shared" si="20"/>
        <v>0</v>
      </c>
      <c r="K176" s="133" t="s">
        <v>192</v>
      </c>
      <c r="L176" s="32"/>
      <c r="M176" s="138" t="s">
        <v>19</v>
      </c>
      <c r="N176" s="139" t="s">
        <v>43</v>
      </c>
      <c r="P176" s="140">
        <f t="shared" si="21"/>
        <v>0</v>
      </c>
      <c r="Q176" s="140">
        <v>2100</v>
      </c>
      <c r="R176" s="140">
        <f t="shared" si="22"/>
        <v>2100</v>
      </c>
      <c r="S176" s="140">
        <v>0</v>
      </c>
      <c r="T176" s="141">
        <f t="shared" si="23"/>
        <v>0</v>
      </c>
      <c r="AR176" s="142" t="s">
        <v>170</v>
      </c>
      <c r="AT176" s="142" t="s">
        <v>165</v>
      </c>
      <c r="AU176" s="142" t="s">
        <v>79</v>
      </c>
      <c r="AY176" s="17" t="s">
        <v>163</v>
      </c>
      <c r="BE176" s="143">
        <f t="shared" si="24"/>
        <v>0</v>
      </c>
      <c r="BF176" s="143">
        <f t="shared" si="25"/>
        <v>0</v>
      </c>
      <c r="BG176" s="143">
        <f t="shared" si="26"/>
        <v>0</v>
      </c>
      <c r="BH176" s="143">
        <f t="shared" si="27"/>
        <v>0</v>
      </c>
      <c r="BI176" s="143">
        <f t="shared" si="28"/>
        <v>0</v>
      </c>
      <c r="BJ176" s="17" t="s">
        <v>79</v>
      </c>
      <c r="BK176" s="143">
        <f t="shared" si="29"/>
        <v>0</v>
      </c>
      <c r="BL176" s="17" t="s">
        <v>170</v>
      </c>
      <c r="BM176" s="142" t="s">
        <v>1190</v>
      </c>
    </row>
    <row r="177" spans="2:65" s="1" customFormat="1" ht="16.5" customHeight="1">
      <c r="B177" s="32"/>
      <c r="C177" s="131" t="s">
        <v>676</v>
      </c>
      <c r="D177" s="131" t="s">
        <v>165</v>
      </c>
      <c r="E177" s="132" t="s">
        <v>3710</v>
      </c>
      <c r="F177" s="133" t="s">
        <v>3711</v>
      </c>
      <c r="G177" s="134" t="s">
        <v>2382</v>
      </c>
      <c r="H177" s="135">
        <v>2</v>
      </c>
      <c r="I177" s="136"/>
      <c r="J177" s="137">
        <f t="shared" si="20"/>
        <v>0</v>
      </c>
      <c r="K177" s="133" t="s">
        <v>192</v>
      </c>
      <c r="L177" s="32"/>
      <c r="M177" s="138" t="s">
        <v>19</v>
      </c>
      <c r="N177" s="139" t="s">
        <v>43</v>
      </c>
      <c r="P177" s="140">
        <f t="shared" si="21"/>
        <v>0</v>
      </c>
      <c r="Q177" s="140">
        <v>1300</v>
      </c>
      <c r="R177" s="140">
        <f t="shared" si="22"/>
        <v>2600</v>
      </c>
      <c r="S177" s="140">
        <v>0</v>
      </c>
      <c r="T177" s="141">
        <f t="shared" si="23"/>
        <v>0</v>
      </c>
      <c r="AR177" s="142" t="s">
        <v>170</v>
      </c>
      <c r="AT177" s="142" t="s">
        <v>165</v>
      </c>
      <c r="AU177" s="142" t="s">
        <v>79</v>
      </c>
      <c r="AY177" s="17" t="s">
        <v>163</v>
      </c>
      <c r="BE177" s="143">
        <f t="shared" si="24"/>
        <v>0</v>
      </c>
      <c r="BF177" s="143">
        <f t="shared" si="25"/>
        <v>0</v>
      </c>
      <c r="BG177" s="143">
        <f t="shared" si="26"/>
        <v>0</v>
      </c>
      <c r="BH177" s="143">
        <f t="shared" si="27"/>
        <v>0</v>
      </c>
      <c r="BI177" s="143">
        <f t="shared" si="28"/>
        <v>0</v>
      </c>
      <c r="BJ177" s="17" t="s">
        <v>79</v>
      </c>
      <c r="BK177" s="143">
        <f t="shared" si="29"/>
        <v>0</v>
      </c>
      <c r="BL177" s="17" t="s">
        <v>170</v>
      </c>
      <c r="BM177" s="142" t="s">
        <v>1210</v>
      </c>
    </row>
    <row r="178" spans="2:65" s="1" customFormat="1" ht="44.25" customHeight="1">
      <c r="B178" s="32"/>
      <c r="C178" s="131" t="s">
        <v>681</v>
      </c>
      <c r="D178" s="131" t="s">
        <v>165</v>
      </c>
      <c r="E178" s="132" t="s">
        <v>2874</v>
      </c>
      <c r="F178" s="133" t="s">
        <v>3712</v>
      </c>
      <c r="G178" s="134" t="s">
        <v>2382</v>
      </c>
      <c r="H178" s="135">
        <v>1</v>
      </c>
      <c r="I178" s="136"/>
      <c r="J178" s="137">
        <f t="shared" ref="J178:J209" si="30">ROUND(I178*H178,2)</f>
        <v>0</v>
      </c>
      <c r="K178" s="133" t="s">
        <v>192</v>
      </c>
      <c r="L178" s="32"/>
      <c r="M178" s="138" t="s">
        <v>19</v>
      </c>
      <c r="N178" s="139" t="s">
        <v>43</v>
      </c>
      <c r="P178" s="140">
        <f t="shared" ref="P178:P209" si="31">O178*H178</f>
        <v>0</v>
      </c>
      <c r="Q178" s="140">
        <v>11850</v>
      </c>
      <c r="R178" s="140">
        <f t="shared" ref="R178:R209" si="32">Q178*H178</f>
        <v>11850</v>
      </c>
      <c r="S178" s="140">
        <v>0</v>
      </c>
      <c r="T178" s="141">
        <f t="shared" ref="T178:T209" si="33">S178*H178</f>
        <v>0</v>
      </c>
      <c r="AR178" s="142" t="s">
        <v>170</v>
      </c>
      <c r="AT178" s="142" t="s">
        <v>165</v>
      </c>
      <c r="AU178" s="142" t="s">
        <v>79</v>
      </c>
      <c r="AY178" s="17" t="s">
        <v>163</v>
      </c>
      <c r="BE178" s="143">
        <f t="shared" ref="BE178:BE209" si="34">IF(N178="základní",J178,0)</f>
        <v>0</v>
      </c>
      <c r="BF178" s="143">
        <f t="shared" ref="BF178:BF209" si="35">IF(N178="snížená",J178,0)</f>
        <v>0</v>
      </c>
      <c r="BG178" s="143">
        <f t="shared" ref="BG178:BG209" si="36">IF(N178="zákl. přenesená",J178,0)</f>
        <v>0</v>
      </c>
      <c r="BH178" s="143">
        <f t="shared" ref="BH178:BH209" si="37">IF(N178="sníž. přenesená",J178,0)</f>
        <v>0</v>
      </c>
      <c r="BI178" s="143">
        <f t="shared" ref="BI178:BI209" si="38">IF(N178="nulová",J178,0)</f>
        <v>0</v>
      </c>
      <c r="BJ178" s="17" t="s">
        <v>79</v>
      </c>
      <c r="BK178" s="143">
        <f t="shared" ref="BK178:BK209" si="39">ROUND(I178*H178,2)</f>
        <v>0</v>
      </c>
      <c r="BL178" s="17" t="s">
        <v>170</v>
      </c>
      <c r="BM178" s="142" t="s">
        <v>1223</v>
      </c>
    </row>
    <row r="179" spans="2:65" s="1" customFormat="1" ht="24.2" customHeight="1">
      <c r="B179" s="32"/>
      <c r="C179" s="131" t="s">
        <v>691</v>
      </c>
      <c r="D179" s="131" t="s">
        <v>165</v>
      </c>
      <c r="E179" s="132" t="s">
        <v>2876</v>
      </c>
      <c r="F179" s="133" t="s">
        <v>3713</v>
      </c>
      <c r="G179" s="134" t="s">
        <v>2382</v>
      </c>
      <c r="H179" s="135">
        <v>1</v>
      </c>
      <c r="I179" s="136"/>
      <c r="J179" s="137">
        <f t="shared" si="30"/>
        <v>0</v>
      </c>
      <c r="K179" s="133" t="s">
        <v>192</v>
      </c>
      <c r="L179" s="32"/>
      <c r="M179" s="138" t="s">
        <v>19</v>
      </c>
      <c r="N179" s="139" t="s">
        <v>43</v>
      </c>
      <c r="P179" s="140">
        <f t="shared" si="31"/>
        <v>0</v>
      </c>
      <c r="Q179" s="140">
        <v>22376</v>
      </c>
      <c r="R179" s="140">
        <f t="shared" si="32"/>
        <v>22376</v>
      </c>
      <c r="S179" s="140">
        <v>0</v>
      </c>
      <c r="T179" s="141">
        <f t="shared" si="33"/>
        <v>0</v>
      </c>
      <c r="AR179" s="142" t="s">
        <v>170</v>
      </c>
      <c r="AT179" s="142" t="s">
        <v>165</v>
      </c>
      <c r="AU179" s="142" t="s">
        <v>79</v>
      </c>
      <c r="AY179" s="17" t="s">
        <v>163</v>
      </c>
      <c r="BE179" s="143">
        <f t="shared" si="34"/>
        <v>0</v>
      </c>
      <c r="BF179" s="143">
        <f t="shared" si="35"/>
        <v>0</v>
      </c>
      <c r="BG179" s="143">
        <f t="shared" si="36"/>
        <v>0</v>
      </c>
      <c r="BH179" s="143">
        <f t="shared" si="37"/>
        <v>0</v>
      </c>
      <c r="BI179" s="143">
        <f t="shared" si="38"/>
        <v>0</v>
      </c>
      <c r="BJ179" s="17" t="s">
        <v>79</v>
      </c>
      <c r="BK179" s="143">
        <f t="shared" si="39"/>
        <v>0</v>
      </c>
      <c r="BL179" s="17" t="s">
        <v>170</v>
      </c>
      <c r="BM179" s="142" t="s">
        <v>1235</v>
      </c>
    </row>
    <row r="180" spans="2:65" s="1" customFormat="1" ht="16.5" customHeight="1">
      <c r="B180" s="32"/>
      <c r="C180" s="131" t="s">
        <v>697</v>
      </c>
      <c r="D180" s="131" t="s">
        <v>165</v>
      </c>
      <c r="E180" s="132" t="s">
        <v>3677</v>
      </c>
      <c r="F180" s="133" t="s">
        <v>3678</v>
      </c>
      <c r="G180" s="134" t="s">
        <v>2382</v>
      </c>
      <c r="H180" s="135">
        <v>1</v>
      </c>
      <c r="I180" s="136"/>
      <c r="J180" s="137">
        <f t="shared" si="30"/>
        <v>0</v>
      </c>
      <c r="K180" s="133" t="s">
        <v>192</v>
      </c>
      <c r="L180" s="32"/>
      <c r="M180" s="138" t="s">
        <v>19</v>
      </c>
      <c r="N180" s="139" t="s">
        <v>43</v>
      </c>
      <c r="P180" s="140">
        <f t="shared" si="31"/>
        <v>0</v>
      </c>
      <c r="Q180" s="140">
        <v>539</v>
      </c>
      <c r="R180" s="140">
        <f t="shared" si="32"/>
        <v>539</v>
      </c>
      <c r="S180" s="140">
        <v>0</v>
      </c>
      <c r="T180" s="141">
        <f t="shared" si="33"/>
        <v>0</v>
      </c>
      <c r="AR180" s="142" t="s">
        <v>170</v>
      </c>
      <c r="AT180" s="142" t="s">
        <v>165</v>
      </c>
      <c r="AU180" s="142" t="s">
        <v>79</v>
      </c>
      <c r="AY180" s="17" t="s">
        <v>163</v>
      </c>
      <c r="BE180" s="143">
        <f t="shared" si="34"/>
        <v>0</v>
      </c>
      <c r="BF180" s="143">
        <f t="shared" si="35"/>
        <v>0</v>
      </c>
      <c r="BG180" s="143">
        <f t="shared" si="36"/>
        <v>0</v>
      </c>
      <c r="BH180" s="143">
        <f t="shared" si="37"/>
        <v>0</v>
      </c>
      <c r="BI180" s="143">
        <f t="shared" si="38"/>
        <v>0</v>
      </c>
      <c r="BJ180" s="17" t="s">
        <v>79</v>
      </c>
      <c r="BK180" s="143">
        <f t="shared" si="39"/>
        <v>0</v>
      </c>
      <c r="BL180" s="17" t="s">
        <v>170</v>
      </c>
      <c r="BM180" s="142" t="s">
        <v>1248</v>
      </c>
    </row>
    <row r="181" spans="2:65" s="1" customFormat="1" ht="24.2" customHeight="1">
      <c r="B181" s="32"/>
      <c r="C181" s="131" t="s">
        <v>705</v>
      </c>
      <c r="D181" s="131" t="s">
        <v>165</v>
      </c>
      <c r="E181" s="132" t="s">
        <v>2878</v>
      </c>
      <c r="F181" s="133" t="s">
        <v>3714</v>
      </c>
      <c r="G181" s="134" t="s">
        <v>2382</v>
      </c>
      <c r="H181" s="135">
        <v>1</v>
      </c>
      <c r="I181" s="136"/>
      <c r="J181" s="137">
        <f t="shared" si="30"/>
        <v>0</v>
      </c>
      <c r="K181" s="133" t="s">
        <v>192</v>
      </c>
      <c r="L181" s="32"/>
      <c r="M181" s="138" t="s">
        <v>19</v>
      </c>
      <c r="N181" s="139" t="s">
        <v>43</v>
      </c>
      <c r="P181" s="140">
        <f t="shared" si="31"/>
        <v>0</v>
      </c>
      <c r="Q181" s="140">
        <v>9680</v>
      </c>
      <c r="R181" s="140">
        <f t="shared" si="32"/>
        <v>9680</v>
      </c>
      <c r="S181" s="140">
        <v>0</v>
      </c>
      <c r="T181" s="141">
        <f t="shared" si="33"/>
        <v>0</v>
      </c>
      <c r="AR181" s="142" t="s">
        <v>170</v>
      </c>
      <c r="AT181" s="142" t="s">
        <v>165</v>
      </c>
      <c r="AU181" s="142" t="s">
        <v>79</v>
      </c>
      <c r="AY181" s="17" t="s">
        <v>163</v>
      </c>
      <c r="BE181" s="143">
        <f t="shared" si="34"/>
        <v>0</v>
      </c>
      <c r="BF181" s="143">
        <f t="shared" si="35"/>
        <v>0</v>
      </c>
      <c r="BG181" s="143">
        <f t="shared" si="36"/>
        <v>0</v>
      </c>
      <c r="BH181" s="143">
        <f t="shared" si="37"/>
        <v>0</v>
      </c>
      <c r="BI181" s="143">
        <f t="shared" si="38"/>
        <v>0</v>
      </c>
      <c r="BJ181" s="17" t="s">
        <v>79</v>
      </c>
      <c r="BK181" s="143">
        <f t="shared" si="39"/>
        <v>0</v>
      </c>
      <c r="BL181" s="17" t="s">
        <v>170</v>
      </c>
      <c r="BM181" s="142" t="s">
        <v>1255</v>
      </c>
    </row>
    <row r="182" spans="2:65" s="1" customFormat="1" ht="16.5" customHeight="1">
      <c r="B182" s="32"/>
      <c r="C182" s="131" t="s">
        <v>721</v>
      </c>
      <c r="D182" s="131" t="s">
        <v>165</v>
      </c>
      <c r="E182" s="132" t="s">
        <v>3680</v>
      </c>
      <c r="F182" s="133" t="s">
        <v>3681</v>
      </c>
      <c r="G182" s="134" t="s">
        <v>2382</v>
      </c>
      <c r="H182" s="135">
        <v>1</v>
      </c>
      <c r="I182" s="136"/>
      <c r="J182" s="137">
        <f t="shared" si="30"/>
        <v>0</v>
      </c>
      <c r="K182" s="133" t="s">
        <v>192</v>
      </c>
      <c r="L182" s="32"/>
      <c r="M182" s="138" t="s">
        <v>19</v>
      </c>
      <c r="N182" s="139" t="s">
        <v>43</v>
      </c>
      <c r="P182" s="140">
        <f t="shared" si="31"/>
        <v>0</v>
      </c>
      <c r="Q182" s="140">
        <v>601</v>
      </c>
      <c r="R182" s="140">
        <f t="shared" si="32"/>
        <v>601</v>
      </c>
      <c r="S182" s="140">
        <v>0</v>
      </c>
      <c r="T182" s="141">
        <f t="shared" si="33"/>
        <v>0</v>
      </c>
      <c r="AR182" s="142" t="s">
        <v>170</v>
      </c>
      <c r="AT182" s="142" t="s">
        <v>165</v>
      </c>
      <c r="AU182" s="142" t="s">
        <v>79</v>
      </c>
      <c r="AY182" s="17" t="s">
        <v>163</v>
      </c>
      <c r="BE182" s="143">
        <f t="shared" si="34"/>
        <v>0</v>
      </c>
      <c r="BF182" s="143">
        <f t="shared" si="35"/>
        <v>0</v>
      </c>
      <c r="BG182" s="143">
        <f t="shared" si="36"/>
        <v>0</v>
      </c>
      <c r="BH182" s="143">
        <f t="shared" si="37"/>
        <v>0</v>
      </c>
      <c r="BI182" s="143">
        <f t="shared" si="38"/>
        <v>0</v>
      </c>
      <c r="BJ182" s="17" t="s">
        <v>79</v>
      </c>
      <c r="BK182" s="143">
        <f t="shared" si="39"/>
        <v>0</v>
      </c>
      <c r="BL182" s="17" t="s">
        <v>170</v>
      </c>
      <c r="BM182" s="142" t="s">
        <v>1269</v>
      </c>
    </row>
    <row r="183" spans="2:65" s="1" customFormat="1" ht="24.2" customHeight="1">
      <c r="B183" s="32"/>
      <c r="C183" s="131" t="s">
        <v>738</v>
      </c>
      <c r="D183" s="131" t="s">
        <v>165</v>
      </c>
      <c r="E183" s="132" t="s">
        <v>2880</v>
      </c>
      <c r="F183" s="133" t="s">
        <v>3715</v>
      </c>
      <c r="G183" s="134" t="s">
        <v>2382</v>
      </c>
      <c r="H183" s="135">
        <v>1</v>
      </c>
      <c r="I183" s="136"/>
      <c r="J183" s="137">
        <f t="shared" si="30"/>
        <v>0</v>
      </c>
      <c r="K183" s="133" t="s">
        <v>192</v>
      </c>
      <c r="L183" s="32"/>
      <c r="M183" s="138" t="s">
        <v>19</v>
      </c>
      <c r="N183" s="139" t="s">
        <v>43</v>
      </c>
      <c r="P183" s="140">
        <f t="shared" si="31"/>
        <v>0</v>
      </c>
      <c r="Q183" s="140">
        <v>8762</v>
      </c>
      <c r="R183" s="140">
        <f t="shared" si="32"/>
        <v>8762</v>
      </c>
      <c r="S183" s="140">
        <v>0</v>
      </c>
      <c r="T183" s="141">
        <f t="shared" si="33"/>
        <v>0</v>
      </c>
      <c r="AR183" s="142" t="s">
        <v>170</v>
      </c>
      <c r="AT183" s="142" t="s">
        <v>165</v>
      </c>
      <c r="AU183" s="142" t="s">
        <v>79</v>
      </c>
      <c r="AY183" s="17" t="s">
        <v>163</v>
      </c>
      <c r="BE183" s="143">
        <f t="shared" si="34"/>
        <v>0</v>
      </c>
      <c r="BF183" s="143">
        <f t="shared" si="35"/>
        <v>0</v>
      </c>
      <c r="BG183" s="143">
        <f t="shared" si="36"/>
        <v>0</v>
      </c>
      <c r="BH183" s="143">
        <f t="shared" si="37"/>
        <v>0</v>
      </c>
      <c r="BI183" s="143">
        <f t="shared" si="38"/>
        <v>0</v>
      </c>
      <c r="BJ183" s="17" t="s">
        <v>79</v>
      </c>
      <c r="BK183" s="143">
        <f t="shared" si="39"/>
        <v>0</v>
      </c>
      <c r="BL183" s="17" t="s">
        <v>170</v>
      </c>
      <c r="BM183" s="142" t="s">
        <v>1280</v>
      </c>
    </row>
    <row r="184" spans="2:65" s="1" customFormat="1" ht="16.5" customHeight="1">
      <c r="B184" s="32"/>
      <c r="C184" s="131" t="s">
        <v>743</v>
      </c>
      <c r="D184" s="131" t="s">
        <v>165</v>
      </c>
      <c r="E184" s="132" t="s">
        <v>3716</v>
      </c>
      <c r="F184" s="133" t="s">
        <v>3717</v>
      </c>
      <c r="G184" s="134" t="s">
        <v>2382</v>
      </c>
      <c r="H184" s="135">
        <v>1</v>
      </c>
      <c r="I184" s="136"/>
      <c r="J184" s="137">
        <f t="shared" si="30"/>
        <v>0</v>
      </c>
      <c r="K184" s="133" t="s">
        <v>192</v>
      </c>
      <c r="L184" s="32"/>
      <c r="M184" s="138" t="s">
        <v>19</v>
      </c>
      <c r="N184" s="139" t="s">
        <v>43</v>
      </c>
      <c r="P184" s="140">
        <f t="shared" si="31"/>
        <v>0</v>
      </c>
      <c r="Q184" s="140">
        <v>681</v>
      </c>
      <c r="R184" s="140">
        <f t="shared" si="32"/>
        <v>681</v>
      </c>
      <c r="S184" s="140">
        <v>0</v>
      </c>
      <c r="T184" s="141">
        <f t="shared" si="33"/>
        <v>0</v>
      </c>
      <c r="AR184" s="142" t="s">
        <v>170</v>
      </c>
      <c r="AT184" s="142" t="s">
        <v>165</v>
      </c>
      <c r="AU184" s="142" t="s">
        <v>79</v>
      </c>
      <c r="AY184" s="17" t="s">
        <v>163</v>
      </c>
      <c r="BE184" s="143">
        <f t="shared" si="34"/>
        <v>0</v>
      </c>
      <c r="BF184" s="143">
        <f t="shared" si="35"/>
        <v>0</v>
      </c>
      <c r="BG184" s="143">
        <f t="shared" si="36"/>
        <v>0</v>
      </c>
      <c r="BH184" s="143">
        <f t="shared" si="37"/>
        <v>0</v>
      </c>
      <c r="BI184" s="143">
        <f t="shared" si="38"/>
        <v>0</v>
      </c>
      <c r="BJ184" s="17" t="s">
        <v>79</v>
      </c>
      <c r="BK184" s="143">
        <f t="shared" si="39"/>
        <v>0</v>
      </c>
      <c r="BL184" s="17" t="s">
        <v>170</v>
      </c>
      <c r="BM184" s="142" t="s">
        <v>1293</v>
      </c>
    </row>
    <row r="185" spans="2:65" s="1" customFormat="1" ht="78" customHeight="1">
      <c r="B185" s="32"/>
      <c r="C185" s="131" t="s">
        <v>749</v>
      </c>
      <c r="D185" s="131" t="s">
        <v>165</v>
      </c>
      <c r="E185" s="132" t="s">
        <v>2882</v>
      </c>
      <c r="F185" s="133" t="s">
        <v>3718</v>
      </c>
      <c r="G185" s="134" t="s">
        <v>2382</v>
      </c>
      <c r="H185" s="135">
        <v>1</v>
      </c>
      <c r="I185" s="136"/>
      <c r="J185" s="137">
        <f t="shared" si="30"/>
        <v>0</v>
      </c>
      <c r="K185" s="133" t="s">
        <v>192</v>
      </c>
      <c r="L185" s="32"/>
      <c r="M185" s="138" t="s">
        <v>19</v>
      </c>
      <c r="N185" s="139" t="s">
        <v>43</v>
      </c>
      <c r="P185" s="140">
        <f t="shared" si="31"/>
        <v>0</v>
      </c>
      <c r="Q185" s="140">
        <v>12015</v>
      </c>
      <c r="R185" s="140">
        <f t="shared" si="32"/>
        <v>12015</v>
      </c>
      <c r="S185" s="140">
        <v>0</v>
      </c>
      <c r="T185" s="141">
        <f t="shared" si="33"/>
        <v>0</v>
      </c>
      <c r="AR185" s="142" t="s">
        <v>170</v>
      </c>
      <c r="AT185" s="142" t="s">
        <v>165</v>
      </c>
      <c r="AU185" s="142" t="s">
        <v>79</v>
      </c>
      <c r="AY185" s="17" t="s">
        <v>163</v>
      </c>
      <c r="BE185" s="143">
        <f t="shared" si="34"/>
        <v>0</v>
      </c>
      <c r="BF185" s="143">
        <f t="shared" si="35"/>
        <v>0</v>
      </c>
      <c r="BG185" s="143">
        <f t="shared" si="36"/>
        <v>0</v>
      </c>
      <c r="BH185" s="143">
        <f t="shared" si="37"/>
        <v>0</v>
      </c>
      <c r="BI185" s="143">
        <f t="shared" si="38"/>
        <v>0</v>
      </c>
      <c r="BJ185" s="17" t="s">
        <v>79</v>
      </c>
      <c r="BK185" s="143">
        <f t="shared" si="39"/>
        <v>0</v>
      </c>
      <c r="BL185" s="17" t="s">
        <v>170</v>
      </c>
      <c r="BM185" s="142" t="s">
        <v>1303</v>
      </c>
    </row>
    <row r="186" spans="2:65" s="1" customFormat="1" ht="16.5" customHeight="1">
      <c r="B186" s="32"/>
      <c r="C186" s="131" t="s">
        <v>754</v>
      </c>
      <c r="D186" s="131" t="s">
        <v>165</v>
      </c>
      <c r="E186" s="132" t="s">
        <v>3719</v>
      </c>
      <c r="F186" s="133" t="s">
        <v>3720</v>
      </c>
      <c r="G186" s="134" t="s">
        <v>2382</v>
      </c>
      <c r="H186" s="135">
        <v>1</v>
      </c>
      <c r="I186" s="136"/>
      <c r="J186" s="137">
        <f t="shared" si="30"/>
        <v>0</v>
      </c>
      <c r="K186" s="133" t="s">
        <v>192</v>
      </c>
      <c r="L186" s="32"/>
      <c r="M186" s="138" t="s">
        <v>19</v>
      </c>
      <c r="N186" s="139" t="s">
        <v>43</v>
      </c>
      <c r="P186" s="140">
        <f t="shared" si="31"/>
        <v>0</v>
      </c>
      <c r="Q186" s="140">
        <v>2550</v>
      </c>
      <c r="R186" s="140">
        <f t="shared" si="32"/>
        <v>2550</v>
      </c>
      <c r="S186" s="140">
        <v>0</v>
      </c>
      <c r="T186" s="141">
        <f t="shared" si="33"/>
        <v>0</v>
      </c>
      <c r="AR186" s="142" t="s">
        <v>170</v>
      </c>
      <c r="AT186" s="142" t="s">
        <v>165</v>
      </c>
      <c r="AU186" s="142" t="s">
        <v>79</v>
      </c>
      <c r="AY186" s="17" t="s">
        <v>163</v>
      </c>
      <c r="BE186" s="143">
        <f t="shared" si="34"/>
        <v>0</v>
      </c>
      <c r="BF186" s="143">
        <f t="shared" si="35"/>
        <v>0</v>
      </c>
      <c r="BG186" s="143">
        <f t="shared" si="36"/>
        <v>0</v>
      </c>
      <c r="BH186" s="143">
        <f t="shared" si="37"/>
        <v>0</v>
      </c>
      <c r="BI186" s="143">
        <f t="shared" si="38"/>
        <v>0</v>
      </c>
      <c r="BJ186" s="17" t="s">
        <v>79</v>
      </c>
      <c r="BK186" s="143">
        <f t="shared" si="39"/>
        <v>0</v>
      </c>
      <c r="BL186" s="17" t="s">
        <v>170</v>
      </c>
      <c r="BM186" s="142" t="s">
        <v>1314</v>
      </c>
    </row>
    <row r="187" spans="2:65" s="1" customFormat="1" ht="21.75" customHeight="1">
      <c r="B187" s="32"/>
      <c r="C187" s="131" t="s">
        <v>759</v>
      </c>
      <c r="D187" s="131" t="s">
        <v>165</v>
      </c>
      <c r="E187" s="132" t="s">
        <v>2884</v>
      </c>
      <c r="F187" s="133" t="s">
        <v>3721</v>
      </c>
      <c r="G187" s="134" t="s">
        <v>2382</v>
      </c>
      <c r="H187" s="135">
        <v>1</v>
      </c>
      <c r="I187" s="136"/>
      <c r="J187" s="137">
        <f t="shared" si="30"/>
        <v>0</v>
      </c>
      <c r="K187" s="133" t="s">
        <v>192</v>
      </c>
      <c r="L187" s="32"/>
      <c r="M187" s="138" t="s">
        <v>19</v>
      </c>
      <c r="N187" s="139" t="s">
        <v>43</v>
      </c>
      <c r="P187" s="140">
        <f t="shared" si="31"/>
        <v>0</v>
      </c>
      <c r="Q187" s="140">
        <v>30250</v>
      </c>
      <c r="R187" s="140">
        <f t="shared" si="32"/>
        <v>30250</v>
      </c>
      <c r="S187" s="140">
        <v>0</v>
      </c>
      <c r="T187" s="141">
        <f t="shared" si="33"/>
        <v>0</v>
      </c>
      <c r="AR187" s="142" t="s">
        <v>170</v>
      </c>
      <c r="AT187" s="142" t="s">
        <v>165</v>
      </c>
      <c r="AU187" s="142" t="s">
        <v>79</v>
      </c>
      <c r="AY187" s="17" t="s">
        <v>163</v>
      </c>
      <c r="BE187" s="143">
        <f t="shared" si="34"/>
        <v>0</v>
      </c>
      <c r="BF187" s="143">
        <f t="shared" si="35"/>
        <v>0</v>
      </c>
      <c r="BG187" s="143">
        <f t="shared" si="36"/>
        <v>0</v>
      </c>
      <c r="BH187" s="143">
        <f t="shared" si="37"/>
        <v>0</v>
      </c>
      <c r="BI187" s="143">
        <f t="shared" si="38"/>
        <v>0</v>
      </c>
      <c r="BJ187" s="17" t="s">
        <v>79</v>
      </c>
      <c r="BK187" s="143">
        <f t="shared" si="39"/>
        <v>0</v>
      </c>
      <c r="BL187" s="17" t="s">
        <v>170</v>
      </c>
      <c r="BM187" s="142" t="s">
        <v>1329</v>
      </c>
    </row>
    <row r="188" spans="2:65" s="1" customFormat="1" ht="16.5" customHeight="1">
      <c r="B188" s="32"/>
      <c r="C188" s="131" t="s">
        <v>767</v>
      </c>
      <c r="D188" s="131" t="s">
        <v>165</v>
      </c>
      <c r="E188" s="132" t="s">
        <v>3722</v>
      </c>
      <c r="F188" s="133" t="s">
        <v>3723</v>
      </c>
      <c r="G188" s="134" t="s">
        <v>2382</v>
      </c>
      <c r="H188" s="135">
        <v>1</v>
      </c>
      <c r="I188" s="136"/>
      <c r="J188" s="137">
        <f t="shared" si="30"/>
        <v>0</v>
      </c>
      <c r="K188" s="133" t="s">
        <v>192</v>
      </c>
      <c r="L188" s="32"/>
      <c r="M188" s="138" t="s">
        <v>19</v>
      </c>
      <c r="N188" s="139" t="s">
        <v>43</v>
      </c>
      <c r="P188" s="140">
        <f t="shared" si="31"/>
        <v>0</v>
      </c>
      <c r="Q188" s="140">
        <v>1300</v>
      </c>
      <c r="R188" s="140">
        <f t="shared" si="32"/>
        <v>1300</v>
      </c>
      <c r="S188" s="140">
        <v>0</v>
      </c>
      <c r="T188" s="141">
        <f t="shared" si="33"/>
        <v>0</v>
      </c>
      <c r="AR188" s="142" t="s">
        <v>170</v>
      </c>
      <c r="AT188" s="142" t="s">
        <v>165</v>
      </c>
      <c r="AU188" s="142" t="s">
        <v>79</v>
      </c>
      <c r="AY188" s="17" t="s">
        <v>163</v>
      </c>
      <c r="BE188" s="143">
        <f t="shared" si="34"/>
        <v>0</v>
      </c>
      <c r="BF188" s="143">
        <f t="shared" si="35"/>
        <v>0</v>
      </c>
      <c r="BG188" s="143">
        <f t="shared" si="36"/>
        <v>0</v>
      </c>
      <c r="BH188" s="143">
        <f t="shared" si="37"/>
        <v>0</v>
      </c>
      <c r="BI188" s="143">
        <f t="shared" si="38"/>
        <v>0</v>
      </c>
      <c r="BJ188" s="17" t="s">
        <v>79</v>
      </c>
      <c r="BK188" s="143">
        <f t="shared" si="39"/>
        <v>0</v>
      </c>
      <c r="BL188" s="17" t="s">
        <v>170</v>
      </c>
      <c r="BM188" s="142" t="s">
        <v>1339</v>
      </c>
    </row>
    <row r="189" spans="2:65" s="1" customFormat="1" ht="16.5" customHeight="1">
      <c r="B189" s="32"/>
      <c r="C189" s="131" t="s">
        <v>775</v>
      </c>
      <c r="D189" s="131" t="s">
        <v>165</v>
      </c>
      <c r="E189" s="132" t="s">
        <v>2887</v>
      </c>
      <c r="F189" s="133" t="s">
        <v>3724</v>
      </c>
      <c r="G189" s="134" t="s">
        <v>2382</v>
      </c>
      <c r="H189" s="135">
        <v>1</v>
      </c>
      <c r="I189" s="136"/>
      <c r="J189" s="137">
        <f t="shared" si="30"/>
        <v>0</v>
      </c>
      <c r="K189" s="133" t="s">
        <v>192</v>
      </c>
      <c r="L189" s="32"/>
      <c r="M189" s="138" t="s">
        <v>19</v>
      </c>
      <c r="N189" s="139" t="s">
        <v>43</v>
      </c>
      <c r="P189" s="140">
        <f t="shared" si="31"/>
        <v>0</v>
      </c>
      <c r="Q189" s="140">
        <v>11693</v>
      </c>
      <c r="R189" s="140">
        <f t="shared" si="32"/>
        <v>11693</v>
      </c>
      <c r="S189" s="140">
        <v>0</v>
      </c>
      <c r="T189" s="141">
        <f t="shared" si="33"/>
        <v>0</v>
      </c>
      <c r="AR189" s="142" t="s">
        <v>170</v>
      </c>
      <c r="AT189" s="142" t="s">
        <v>165</v>
      </c>
      <c r="AU189" s="142" t="s">
        <v>79</v>
      </c>
      <c r="AY189" s="17" t="s">
        <v>163</v>
      </c>
      <c r="BE189" s="143">
        <f t="shared" si="34"/>
        <v>0</v>
      </c>
      <c r="BF189" s="143">
        <f t="shared" si="35"/>
        <v>0</v>
      </c>
      <c r="BG189" s="143">
        <f t="shared" si="36"/>
        <v>0</v>
      </c>
      <c r="BH189" s="143">
        <f t="shared" si="37"/>
        <v>0</v>
      </c>
      <c r="BI189" s="143">
        <f t="shared" si="38"/>
        <v>0</v>
      </c>
      <c r="BJ189" s="17" t="s">
        <v>79</v>
      </c>
      <c r="BK189" s="143">
        <f t="shared" si="39"/>
        <v>0</v>
      </c>
      <c r="BL189" s="17" t="s">
        <v>170</v>
      </c>
      <c r="BM189" s="142" t="s">
        <v>1349</v>
      </c>
    </row>
    <row r="190" spans="2:65" s="1" customFormat="1" ht="16.5" customHeight="1">
      <c r="B190" s="32"/>
      <c r="C190" s="131" t="s">
        <v>780</v>
      </c>
      <c r="D190" s="131" t="s">
        <v>165</v>
      </c>
      <c r="E190" s="132" t="s">
        <v>2890</v>
      </c>
      <c r="F190" s="133" t="s">
        <v>3725</v>
      </c>
      <c r="G190" s="134" t="s">
        <v>2382</v>
      </c>
      <c r="H190" s="135">
        <v>1</v>
      </c>
      <c r="I190" s="136"/>
      <c r="J190" s="137">
        <f t="shared" si="30"/>
        <v>0</v>
      </c>
      <c r="K190" s="133" t="s">
        <v>192</v>
      </c>
      <c r="L190" s="32"/>
      <c r="M190" s="138" t="s">
        <v>19</v>
      </c>
      <c r="N190" s="139" t="s">
        <v>43</v>
      </c>
      <c r="P190" s="140">
        <f t="shared" si="31"/>
        <v>0</v>
      </c>
      <c r="Q190" s="140">
        <v>1567</v>
      </c>
      <c r="R190" s="140">
        <f t="shared" si="32"/>
        <v>1567</v>
      </c>
      <c r="S190" s="140">
        <v>0</v>
      </c>
      <c r="T190" s="141">
        <f t="shared" si="33"/>
        <v>0</v>
      </c>
      <c r="AR190" s="142" t="s">
        <v>170</v>
      </c>
      <c r="AT190" s="142" t="s">
        <v>165</v>
      </c>
      <c r="AU190" s="142" t="s">
        <v>79</v>
      </c>
      <c r="AY190" s="17" t="s">
        <v>163</v>
      </c>
      <c r="BE190" s="143">
        <f t="shared" si="34"/>
        <v>0</v>
      </c>
      <c r="BF190" s="143">
        <f t="shared" si="35"/>
        <v>0</v>
      </c>
      <c r="BG190" s="143">
        <f t="shared" si="36"/>
        <v>0</v>
      </c>
      <c r="BH190" s="143">
        <f t="shared" si="37"/>
        <v>0</v>
      </c>
      <c r="BI190" s="143">
        <f t="shared" si="38"/>
        <v>0</v>
      </c>
      <c r="BJ190" s="17" t="s">
        <v>79</v>
      </c>
      <c r="BK190" s="143">
        <f t="shared" si="39"/>
        <v>0</v>
      </c>
      <c r="BL190" s="17" t="s">
        <v>170</v>
      </c>
      <c r="BM190" s="142" t="s">
        <v>1357</v>
      </c>
    </row>
    <row r="191" spans="2:65" s="1" customFormat="1" ht="16.5" customHeight="1">
      <c r="B191" s="32"/>
      <c r="C191" s="131" t="s">
        <v>787</v>
      </c>
      <c r="D191" s="131" t="s">
        <v>165</v>
      </c>
      <c r="E191" s="132" t="s">
        <v>2892</v>
      </c>
      <c r="F191" s="133" t="s">
        <v>3726</v>
      </c>
      <c r="G191" s="134" t="s">
        <v>2382</v>
      </c>
      <c r="H191" s="135">
        <v>1</v>
      </c>
      <c r="I191" s="136"/>
      <c r="J191" s="137">
        <f t="shared" si="30"/>
        <v>0</v>
      </c>
      <c r="K191" s="133" t="s">
        <v>192</v>
      </c>
      <c r="L191" s="32"/>
      <c r="M191" s="138" t="s">
        <v>19</v>
      </c>
      <c r="N191" s="139" t="s">
        <v>43</v>
      </c>
      <c r="P191" s="140">
        <f t="shared" si="31"/>
        <v>0</v>
      </c>
      <c r="Q191" s="140">
        <v>180</v>
      </c>
      <c r="R191" s="140">
        <f t="shared" si="32"/>
        <v>180</v>
      </c>
      <c r="S191" s="140">
        <v>0</v>
      </c>
      <c r="T191" s="141">
        <f t="shared" si="33"/>
        <v>0</v>
      </c>
      <c r="AR191" s="142" t="s">
        <v>170</v>
      </c>
      <c r="AT191" s="142" t="s">
        <v>165</v>
      </c>
      <c r="AU191" s="142" t="s">
        <v>79</v>
      </c>
      <c r="AY191" s="17" t="s">
        <v>163</v>
      </c>
      <c r="BE191" s="143">
        <f t="shared" si="34"/>
        <v>0</v>
      </c>
      <c r="BF191" s="143">
        <f t="shared" si="35"/>
        <v>0</v>
      </c>
      <c r="BG191" s="143">
        <f t="shared" si="36"/>
        <v>0</v>
      </c>
      <c r="BH191" s="143">
        <f t="shared" si="37"/>
        <v>0</v>
      </c>
      <c r="BI191" s="143">
        <f t="shared" si="38"/>
        <v>0</v>
      </c>
      <c r="BJ191" s="17" t="s">
        <v>79</v>
      </c>
      <c r="BK191" s="143">
        <f t="shared" si="39"/>
        <v>0</v>
      </c>
      <c r="BL191" s="17" t="s">
        <v>170</v>
      </c>
      <c r="BM191" s="142" t="s">
        <v>1367</v>
      </c>
    </row>
    <row r="192" spans="2:65" s="1" customFormat="1" ht="16.5" customHeight="1">
      <c r="B192" s="32"/>
      <c r="C192" s="131" t="s">
        <v>792</v>
      </c>
      <c r="D192" s="131" t="s">
        <v>165</v>
      </c>
      <c r="E192" s="132" t="s">
        <v>2894</v>
      </c>
      <c r="F192" s="133" t="s">
        <v>3727</v>
      </c>
      <c r="G192" s="134" t="s">
        <v>2382</v>
      </c>
      <c r="H192" s="135">
        <v>1</v>
      </c>
      <c r="I192" s="136"/>
      <c r="J192" s="137">
        <f t="shared" si="30"/>
        <v>0</v>
      </c>
      <c r="K192" s="133" t="s">
        <v>192</v>
      </c>
      <c r="L192" s="32"/>
      <c r="M192" s="138" t="s">
        <v>19</v>
      </c>
      <c r="N192" s="139" t="s">
        <v>43</v>
      </c>
      <c r="P192" s="140">
        <f t="shared" si="31"/>
        <v>0</v>
      </c>
      <c r="Q192" s="140">
        <v>197</v>
      </c>
      <c r="R192" s="140">
        <f t="shared" si="32"/>
        <v>197</v>
      </c>
      <c r="S192" s="140">
        <v>0</v>
      </c>
      <c r="T192" s="141">
        <f t="shared" si="33"/>
        <v>0</v>
      </c>
      <c r="AR192" s="142" t="s">
        <v>170</v>
      </c>
      <c r="AT192" s="142" t="s">
        <v>165</v>
      </c>
      <c r="AU192" s="142" t="s">
        <v>79</v>
      </c>
      <c r="AY192" s="17" t="s">
        <v>163</v>
      </c>
      <c r="BE192" s="143">
        <f t="shared" si="34"/>
        <v>0</v>
      </c>
      <c r="BF192" s="143">
        <f t="shared" si="35"/>
        <v>0</v>
      </c>
      <c r="BG192" s="143">
        <f t="shared" si="36"/>
        <v>0</v>
      </c>
      <c r="BH192" s="143">
        <f t="shared" si="37"/>
        <v>0</v>
      </c>
      <c r="BI192" s="143">
        <f t="shared" si="38"/>
        <v>0</v>
      </c>
      <c r="BJ192" s="17" t="s">
        <v>79</v>
      </c>
      <c r="BK192" s="143">
        <f t="shared" si="39"/>
        <v>0</v>
      </c>
      <c r="BL192" s="17" t="s">
        <v>170</v>
      </c>
      <c r="BM192" s="142" t="s">
        <v>1377</v>
      </c>
    </row>
    <row r="193" spans="2:65" s="1" customFormat="1" ht="21.75" customHeight="1">
      <c r="B193" s="32"/>
      <c r="C193" s="131" t="s">
        <v>797</v>
      </c>
      <c r="D193" s="131" t="s">
        <v>165</v>
      </c>
      <c r="E193" s="132" t="s">
        <v>2896</v>
      </c>
      <c r="F193" s="133" t="s">
        <v>3728</v>
      </c>
      <c r="G193" s="134" t="s">
        <v>2382</v>
      </c>
      <c r="H193" s="135">
        <v>1</v>
      </c>
      <c r="I193" s="136"/>
      <c r="J193" s="137">
        <f t="shared" si="30"/>
        <v>0</v>
      </c>
      <c r="K193" s="133" t="s">
        <v>192</v>
      </c>
      <c r="L193" s="32"/>
      <c r="M193" s="138" t="s">
        <v>19</v>
      </c>
      <c r="N193" s="139" t="s">
        <v>43</v>
      </c>
      <c r="P193" s="140">
        <f t="shared" si="31"/>
        <v>0</v>
      </c>
      <c r="Q193" s="140">
        <v>48</v>
      </c>
      <c r="R193" s="140">
        <f t="shared" si="32"/>
        <v>48</v>
      </c>
      <c r="S193" s="140">
        <v>0</v>
      </c>
      <c r="T193" s="141">
        <f t="shared" si="33"/>
        <v>0</v>
      </c>
      <c r="AR193" s="142" t="s">
        <v>170</v>
      </c>
      <c r="AT193" s="142" t="s">
        <v>165</v>
      </c>
      <c r="AU193" s="142" t="s">
        <v>79</v>
      </c>
      <c r="AY193" s="17" t="s">
        <v>163</v>
      </c>
      <c r="BE193" s="143">
        <f t="shared" si="34"/>
        <v>0</v>
      </c>
      <c r="BF193" s="143">
        <f t="shared" si="35"/>
        <v>0</v>
      </c>
      <c r="BG193" s="143">
        <f t="shared" si="36"/>
        <v>0</v>
      </c>
      <c r="BH193" s="143">
        <f t="shared" si="37"/>
        <v>0</v>
      </c>
      <c r="BI193" s="143">
        <f t="shared" si="38"/>
        <v>0</v>
      </c>
      <c r="BJ193" s="17" t="s">
        <v>79</v>
      </c>
      <c r="BK193" s="143">
        <f t="shared" si="39"/>
        <v>0</v>
      </c>
      <c r="BL193" s="17" t="s">
        <v>170</v>
      </c>
      <c r="BM193" s="142" t="s">
        <v>1385</v>
      </c>
    </row>
    <row r="194" spans="2:65" s="1" customFormat="1" ht="21.75" customHeight="1">
      <c r="B194" s="32"/>
      <c r="C194" s="131" t="s">
        <v>804</v>
      </c>
      <c r="D194" s="131" t="s">
        <v>165</v>
      </c>
      <c r="E194" s="132" t="s">
        <v>2899</v>
      </c>
      <c r="F194" s="133" t="s">
        <v>3729</v>
      </c>
      <c r="G194" s="134" t="s">
        <v>2382</v>
      </c>
      <c r="H194" s="135">
        <v>1</v>
      </c>
      <c r="I194" s="136"/>
      <c r="J194" s="137">
        <f t="shared" si="30"/>
        <v>0</v>
      </c>
      <c r="K194" s="133" t="s">
        <v>192</v>
      </c>
      <c r="L194" s="32"/>
      <c r="M194" s="138" t="s">
        <v>19</v>
      </c>
      <c r="N194" s="139" t="s">
        <v>43</v>
      </c>
      <c r="P194" s="140">
        <f t="shared" si="31"/>
        <v>0</v>
      </c>
      <c r="Q194" s="140">
        <v>48</v>
      </c>
      <c r="R194" s="140">
        <f t="shared" si="32"/>
        <v>48</v>
      </c>
      <c r="S194" s="140">
        <v>0</v>
      </c>
      <c r="T194" s="141">
        <f t="shared" si="33"/>
        <v>0</v>
      </c>
      <c r="AR194" s="142" t="s">
        <v>170</v>
      </c>
      <c r="AT194" s="142" t="s">
        <v>165</v>
      </c>
      <c r="AU194" s="142" t="s">
        <v>79</v>
      </c>
      <c r="AY194" s="17" t="s">
        <v>163</v>
      </c>
      <c r="BE194" s="143">
        <f t="shared" si="34"/>
        <v>0</v>
      </c>
      <c r="BF194" s="143">
        <f t="shared" si="35"/>
        <v>0</v>
      </c>
      <c r="BG194" s="143">
        <f t="shared" si="36"/>
        <v>0</v>
      </c>
      <c r="BH194" s="143">
        <f t="shared" si="37"/>
        <v>0</v>
      </c>
      <c r="BI194" s="143">
        <f t="shared" si="38"/>
        <v>0</v>
      </c>
      <c r="BJ194" s="17" t="s">
        <v>79</v>
      </c>
      <c r="BK194" s="143">
        <f t="shared" si="39"/>
        <v>0</v>
      </c>
      <c r="BL194" s="17" t="s">
        <v>170</v>
      </c>
      <c r="BM194" s="142" t="s">
        <v>1393</v>
      </c>
    </row>
    <row r="195" spans="2:65" s="1" customFormat="1" ht="16.5" customHeight="1">
      <c r="B195" s="32"/>
      <c r="C195" s="131" t="s">
        <v>811</v>
      </c>
      <c r="D195" s="131" t="s">
        <v>165</v>
      </c>
      <c r="E195" s="132" t="s">
        <v>3730</v>
      </c>
      <c r="F195" s="133" t="s">
        <v>3731</v>
      </c>
      <c r="G195" s="134" t="s">
        <v>2382</v>
      </c>
      <c r="H195" s="135">
        <v>36</v>
      </c>
      <c r="I195" s="136"/>
      <c r="J195" s="137">
        <f t="shared" si="30"/>
        <v>0</v>
      </c>
      <c r="K195" s="133" t="s">
        <v>192</v>
      </c>
      <c r="L195" s="32"/>
      <c r="M195" s="138" t="s">
        <v>19</v>
      </c>
      <c r="N195" s="139" t="s">
        <v>43</v>
      </c>
      <c r="P195" s="140">
        <f t="shared" si="31"/>
        <v>0</v>
      </c>
      <c r="Q195" s="140">
        <v>420</v>
      </c>
      <c r="R195" s="140">
        <f t="shared" si="32"/>
        <v>15120</v>
      </c>
      <c r="S195" s="140">
        <v>0</v>
      </c>
      <c r="T195" s="141">
        <f t="shared" si="33"/>
        <v>0</v>
      </c>
      <c r="AR195" s="142" t="s">
        <v>170</v>
      </c>
      <c r="AT195" s="142" t="s">
        <v>165</v>
      </c>
      <c r="AU195" s="142" t="s">
        <v>79</v>
      </c>
      <c r="AY195" s="17" t="s">
        <v>163</v>
      </c>
      <c r="BE195" s="143">
        <f t="shared" si="34"/>
        <v>0</v>
      </c>
      <c r="BF195" s="143">
        <f t="shared" si="35"/>
        <v>0</v>
      </c>
      <c r="BG195" s="143">
        <f t="shared" si="36"/>
        <v>0</v>
      </c>
      <c r="BH195" s="143">
        <f t="shared" si="37"/>
        <v>0</v>
      </c>
      <c r="BI195" s="143">
        <f t="shared" si="38"/>
        <v>0</v>
      </c>
      <c r="BJ195" s="17" t="s">
        <v>79</v>
      </c>
      <c r="BK195" s="143">
        <f t="shared" si="39"/>
        <v>0</v>
      </c>
      <c r="BL195" s="17" t="s">
        <v>170</v>
      </c>
      <c r="BM195" s="142" t="s">
        <v>1401</v>
      </c>
    </row>
    <row r="196" spans="2:65" s="1" customFormat="1" ht="78" customHeight="1">
      <c r="B196" s="32"/>
      <c r="C196" s="131" t="s">
        <v>816</v>
      </c>
      <c r="D196" s="131" t="s">
        <v>165</v>
      </c>
      <c r="E196" s="132" t="s">
        <v>2901</v>
      </c>
      <c r="F196" s="133" t="s">
        <v>3732</v>
      </c>
      <c r="G196" s="134" t="s">
        <v>2382</v>
      </c>
      <c r="H196" s="135">
        <v>35</v>
      </c>
      <c r="I196" s="136"/>
      <c r="J196" s="137">
        <f t="shared" si="30"/>
        <v>0</v>
      </c>
      <c r="K196" s="133" t="s">
        <v>192</v>
      </c>
      <c r="L196" s="32"/>
      <c r="M196" s="138" t="s">
        <v>19</v>
      </c>
      <c r="N196" s="139" t="s">
        <v>43</v>
      </c>
      <c r="P196" s="140">
        <f t="shared" si="31"/>
        <v>0</v>
      </c>
      <c r="Q196" s="140">
        <v>863</v>
      </c>
      <c r="R196" s="140">
        <f t="shared" si="32"/>
        <v>30205</v>
      </c>
      <c r="S196" s="140">
        <v>0</v>
      </c>
      <c r="T196" s="141">
        <f t="shared" si="33"/>
        <v>0</v>
      </c>
      <c r="AR196" s="142" t="s">
        <v>170</v>
      </c>
      <c r="AT196" s="142" t="s">
        <v>165</v>
      </c>
      <c r="AU196" s="142" t="s">
        <v>79</v>
      </c>
      <c r="AY196" s="17" t="s">
        <v>163</v>
      </c>
      <c r="BE196" s="143">
        <f t="shared" si="34"/>
        <v>0</v>
      </c>
      <c r="BF196" s="143">
        <f t="shared" si="35"/>
        <v>0</v>
      </c>
      <c r="BG196" s="143">
        <f t="shared" si="36"/>
        <v>0</v>
      </c>
      <c r="BH196" s="143">
        <f t="shared" si="37"/>
        <v>0</v>
      </c>
      <c r="BI196" s="143">
        <f t="shared" si="38"/>
        <v>0</v>
      </c>
      <c r="BJ196" s="17" t="s">
        <v>79</v>
      </c>
      <c r="BK196" s="143">
        <f t="shared" si="39"/>
        <v>0</v>
      </c>
      <c r="BL196" s="17" t="s">
        <v>170</v>
      </c>
      <c r="BM196" s="142" t="s">
        <v>1411</v>
      </c>
    </row>
    <row r="197" spans="2:65" s="1" customFormat="1" ht="16.5" customHeight="1">
      <c r="B197" s="32"/>
      <c r="C197" s="131" t="s">
        <v>826</v>
      </c>
      <c r="D197" s="131" t="s">
        <v>165</v>
      </c>
      <c r="E197" s="132" t="s">
        <v>3733</v>
      </c>
      <c r="F197" s="133" t="s">
        <v>3734</v>
      </c>
      <c r="G197" s="134" t="s">
        <v>2382</v>
      </c>
      <c r="H197" s="135">
        <v>3</v>
      </c>
      <c r="I197" s="136"/>
      <c r="J197" s="137">
        <f t="shared" si="30"/>
        <v>0</v>
      </c>
      <c r="K197" s="133" t="s">
        <v>192</v>
      </c>
      <c r="L197" s="32"/>
      <c r="M197" s="138" t="s">
        <v>19</v>
      </c>
      <c r="N197" s="139" t="s">
        <v>43</v>
      </c>
      <c r="P197" s="140">
        <f t="shared" si="31"/>
        <v>0</v>
      </c>
      <c r="Q197" s="140">
        <v>326</v>
      </c>
      <c r="R197" s="140">
        <f t="shared" si="32"/>
        <v>978</v>
      </c>
      <c r="S197" s="140">
        <v>0</v>
      </c>
      <c r="T197" s="141">
        <f t="shared" si="33"/>
        <v>0</v>
      </c>
      <c r="AR197" s="142" t="s">
        <v>170</v>
      </c>
      <c r="AT197" s="142" t="s">
        <v>165</v>
      </c>
      <c r="AU197" s="142" t="s">
        <v>79</v>
      </c>
      <c r="AY197" s="17" t="s">
        <v>163</v>
      </c>
      <c r="BE197" s="143">
        <f t="shared" si="34"/>
        <v>0</v>
      </c>
      <c r="BF197" s="143">
        <f t="shared" si="35"/>
        <v>0</v>
      </c>
      <c r="BG197" s="143">
        <f t="shared" si="36"/>
        <v>0</v>
      </c>
      <c r="BH197" s="143">
        <f t="shared" si="37"/>
        <v>0</v>
      </c>
      <c r="BI197" s="143">
        <f t="shared" si="38"/>
        <v>0</v>
      </c>
      <c r="BJ197" s="17" t="s">
        <v>79</v>
      </c>
      <c r="BK197" s="143">
        <f t="shared" si="39"/>
        <v>0</v>
      </c>
      <c r="BL197" s="17" t="s">
        <v>170</v>
      </c>
      <c r="BM197" s="142" t="s">
        <v>1420</v>
      </c>
    </row>
    <row r="198" spans="2:65" s="1" customFormat="1" ht="16.5" customHeight="1">
      <c r="B198" s="32"/>
      <c r="C198" s="131" t="s">
        <v>832</v>
      </c>
      <c r="D198" s="131" t="s">
        <v>165</v>
      </c>
      <c r="E198" s="132" t="s">
        <v>2903</v>
      </c>
      <c r="F198" s="133" t="s">
        <v>3735</v>
      </c>
      <c r="G198" s="134" t="s">
        <v>2382</v>
      </c>
      <c r="H198" s="135">
        <v>3</v>
      </c>
      <c r="I198" s="136"/>
      <c r="J198" s="137">
        <f t="shared" si="30"/>
        <v>0</v>
      </c>
      <c r="K198" s="133" t="s">
        <v>192</v>
      </c>
      <c r="L198" s="32"/>
      <c r="M198" s="138" t="s">
        <v>19</v>
      </c>
      <c r="N198" s="139" t="s">
        <v>43</v>
      </c>
      <c r="P198" s="140">
        <f t="shared" si="31"/>
        <v>0</v>
      </c>
      <c r="Q198" s="140">
        <v>1760</v>
      </c>
      <c r="R198" s="140">
        <f t="shared" si="32"/>
        <v>5280</v>
      </c>
      <c r="S198" s="140">
        <v>0</v>
      </c>
      <c r="T198" s="141">
        <f t="shared" si="33"/>
        <v>0</v>
      </c>
      <c r="AR198" s="142" t="s">
        <v>170</v>
      </c>
      <c r="AT198" s="142" t="s">
        <v>165</v>
      </c>
      <c r="AU198" s="142" t="s">
        <v>79</v>
      </c>
      <c r="AY198" s="17" t="s">
        <v>163</v>
      </c>
      <c r="BE198" s="143">
        <f t="shared" si="34"/>
        <v>0</v>
      </c>
      <c r="BF198" s="143">
        <f t="shared" si="35"/>
        <v>0</v>
      </c>
      <c r="BG198" s="143">
        <f t="shared" si="36"/>
        <v>0</v>
      </c>
      <c r="BH198" s="143">
        <f t="shared" si="37"/>
        <v>0</v>
      </c>
      <c r="BI198" s="143">
        <f t="shared" si="38"/>
        <v>0</v>
      </c>
      <c r="BJ198" s="17" t="s">
        <v>79</v>
      </c>
      <c r="BK198" s="143">
        <f t="shared" si="39"/>
        <v>0</v>
      </c>
      <c r="BL198" s="17" t="s">
        <v>170</v>
      </c>
      <c r="BM198" s="142" t="s">
        <v>1430</v>
      </c>
    </row>
    <row r="199" spans="2:65" s="1" customFormat="1" ht="16.5" customHeight="1">
      <c r="B199" s="32"/>
      <c r="C199" s="131" t="s">
        <v>840</v>
      </c>
      <c r="D199" s="131" t="s">
        <v>165</v>
      </c>
      <c r="E199" s="132" t="s">
        <v>3736</v>
      </c>
      <c r="F199" s="133" t="s">
        <v>3737</v>
      </c>
      <c r="G199" s="134" t="s">
        <v>2382</v>
      </c>
      <c r="H199" s="135">
        <v>10</v>
      </c>
      <c r="I199" s="136"/>
      <c r="J199" s="137">
        <f t="shared" si="30"/>
        <v>0</v>
      </c>
      <c r="K199" s="133" t="s">
        <v>192</v>
      </c>
      <c r="L199" s="32"/>
      <c r="M199" s="138" t="s">
        <v>19</v>
      </c>
      <c r="N199" s="139" t="s">
        <v>43</v>
      </c>
      <c r="P199" s="140">
        <f t="shared" si="31"/>
        <v>0</v>
      </c>
      <c r="Q199" s="140">
        <v>312</v>
      </c>
      <c r="R199" s="140">
        <f t="shared" si="32"/>
        <v>3120</v>
      </c>
      <c r="S199" s="140">
        <v>0</v>
      </c>
      <c r="T199" s="141">
        <f t="shared" si="33"/>
        <v>0</v>
      </c>
      <c r="AR199" s="142" t="s">
        <v>170</v>
      </c>
      <c r="AT199" s="142" t="s">
        <v>165</v>
      </c>
      <c r="AU199" s="142" t="s">
        <v>79</v>
      </c>
      <c r="AY199" s="17" t="s">
        <v>163</v>
      </c>
      <c r="BE199" s="143">
        <f t="shared" si="34"/>
        <v>0</v>
      </c>
      <c r="BF199" s="143">
        <f t="shared" si="35"/>
        <v>0</v>
      </c>
      <c r="BG199" s="143">
        <f t="shared" si="36"/>
        <v>0</v>
      </c>
      <c r="BH199" s="143">
        <f t="shared" si="37"/>
        <v>0</v>
      </c>
      <c r="BI199" s="143">
        <f t="shared" si="38"/>
        <v>0</v>
      </c>
      <c r="BJ199" s="17" t="s">
        <v>79</v>
      </c>
      <c r="BK199" s="143">
        <f t="shared" si="39"/>
        <v>0</v>
      </c>
      <c r="BL199" s="17" t="s">
        <v>170</v>
      </c>
      <c r="BM199" s="142" t="s">
        <v>1440</v>
      </c>
    </row>
    <row r="200" spans="2:65" s="1" customFormat="1" ht="90" customHeight="1">
      <c r="B200" s="32"/>
      <c r="C200" s="131" t="s">
        <v>845</v>
      </c>
      <c r="D200" s="131" t="s">
        <v>165</v>
      </c>
      <c r="E200" s="132" t="s">
        <v>2905</v>
      </c>
      <c r="F200" s="133" t="s">
        <v>3738</v>
      </c>
      <c r="G200" s="134" t="s">
        <v>2382</v>
      </c>
      <c r="H200" s="135">
        <v>10</v>
      </c>
      <c r="I200" s="136"/>
      <c r="J200" s="137">
        <f t="shared" si="30"/>
        <v>0</v>
      </c>
      <c r="K200" s="133" t="s">
        <v>192</v>
      </c>
      <c r="L200" s="32"/>
      <c r="M200" s="138" t="s">
        <v>19</v>
      </c>
      <c r="N200" s="139" t="s">
        <v>43</v>
      </c>
      <c r="P200" s="140">
        <f t="shared" si="31"/>
        <v>0</v>
      </c>
      <c r="Q200" s="140">
        <v>1851</v>
      </c>
      <c r="R200" s="140">
        <f t="shared" si="32"/>
        <v>18510</v>
      </c>
      <c r="S200" s="140">
        <v>0</v>
      </c>
      <c r="T200" s="141">
        <f t="shared" si="33"/>
        <v>0</v>
      </c>
      <c r="AR200" s="142" t="s">
        <v>170</v>
      </c>
      <c r="AT200" s="142" t="s">
        <v>165</v>
      </c>
      <c r="AU200" s="142" t="s">
        <v>79</v>
      </c>
      <c r="AY200" s="17" t="s">
        <v>163</v>
      </c>
      <c r="BE200" s="143">
        <f t="shared" si="34"/>
        <v>0</v>
      </c>
      <c r="BF200" s="143">
        <f t="shared" si="35"/>
        <v>0</v>
      </c>
      <c r="BG200" s="143">
        <f t="shared" si="36"/>
        <v>0</v>
      </c>
      <c r="BH200" s="143">
        <f t="shared" si="37"/>
        <v>0</v>
      </c>
      <c r="BI200" s="143">
        <f t="shared" si="38"/>
        <v>0</v>
      </c>
      <c r="BJ200" s="17" t="s">
        <v>79</v>
      </c>
      <c r="BK200" s="143">
        <f t="shared" si="39"/>
        <v>0</v>
      </c>
      <c r="BL200" s="17" t="s">
        <v>170</v>
      </c>
      <c r="BM200" s="142" t="s">
        <v>1448</v>
      </c>
    </row>
    <row r="201" spans="2:65" s="1" customFormat="1" ht="16.5" customHeight="1">
      <c r="B201" s="32"/>
      <c r="C201" s="131" t="s">
        <v>850</v>
      </c>
      <c r="D201" s="131" t="s">
        <v>165</v>
      </c>
      <c r="E201" s="132" t="s">
        <v>3739</v>
      </c>
      <c r="F201" s="133" t="s">
        <v>3740</v>
      </c>
      <c r="G201" s="134" t="s">
        <v>2382</v>
      </c>
      <c r="H201" s="135">
        <v>173</v>
      </c>
      <c r="I201" s="136"/>
      <c r="J201" s="137">
        <f t="shared" si="30"/>
        <v>0</v>
      </c>
      <c r="K201" s="133" t="s">
        <v>192</v>
      </c>
      <c r="L201" s="32"/>
      <c r="M201" s="138" t="s">
        <v>19</v>
      </c>
      <c r="N201" s="139" t="s">
        <v>43</v>
      </c>
      <c r="P201" s="140">
        <f t="shared" si="31"/>
        <v>0</v>
      </c>
      <c r="Q201" s="140">
        <v>55</v>
      </c>
      <c r="R201" s="140">
        <f t="shared" si="32"/>
        <v>9515</v>
      </c>
      <c r="S201" s="140">
        <v>0</v>
      </c>
      <c r="T201" s="141">
        <f t="shared" si="33"/>
        <v>0</v>
      </c>
      <c r="AR201" s="142" t="s">
        <v>170</v>
      </c>
      <c r="AT201" s="142" t="s">
        <v>165</v>
      </c>
      <c r="AU201" s="142" t="s">
        <v>79</v>
      </c>
      <c r="AY201" s="17" t="s">
        <v>163</v>
      </c>
      <c r="BE201" s="143">
        <f t="shared" si="34"/>
        <v>0</v>
      </c>
      <c r="BF201" s="143">
        <f t="shared" si="35"/>
        <v>0</v>
      </c>
      <c r="BG201" s="143">
        <f t="shared" si="36"/>
        <v>0</v>
      </c>
      <c r="BH201" s="143">
        <f t="shared" si="37"/>
        <v>0</v>
      </c>
      <c r="BI201" s="143">
        <f t="shared" si="38"/>
        <v>0</v>
      </c>
      <c r="BJ201" s="17" t="s">
        <v>79</v>
      </c>
      <c r="BK201" s="143">
        <f t="shared" si="39"/>
        <v>0</v>
      </c>
      <c r="BL201" s="17" t="s">
        <v>170</v>
      </c>
      <c r="BM201" s="142" t="s">
        <v>1458</v>
      </c>
    </row>
    <row r="202" spans="2:65" s="1" customFormat="1" ht="76.349999999999994" customHeight="1">
      <c r="B202" s="32"/>
      <c r="C202" s="131" t="s">
        <v>856</v>
      </c>
      <c r="D202" s="131" t="s">
        <v>165</v>
      </c>
      <c r="E202" s="132" t="s">
        <v>2908</v>
      </c>
      <c r="F202" s="133" t="s">
        <v>3741</v>
      </c>
      <c r="G202" s="134" t="s">
        <v>2382</v>
      </c>
      <c r="H202" s="135">
        <v>161</v>
      </c>
      <c r="I202" s="136"/>
      <c r="J202" s="137">
        <f t="shared" si="30"/>
        <v>0</v>
      </c>
      <c r="K202" s="133" t="s">
        <v>192</v>
      </c>
      <c r="L202" s="32"/>
      <c r="M202" s="138" t="s">
        <v>19</v>
      </c>
      <c r="N202" s="139" t="s">
        <v>43</v>
      </c>
      <c r="P202" s="140">
        <f t="shared" si="31"/>
        <v>0</v>
      </c>
      <c r="Q202" s="140">
        <v>1449</v>
      </c>
      <c r="R202" s="140">
        <f t="shared" si="32"/>
        <v>233289</v>
      </c>
      <c r="S202" s="140">
        <v>0</v>
      </c>
      <c r="T202" s="141">
        <f t="shared" si="33"/>
        <v>0</v>
      </c>
      <c r="AR202" s="142" t="s">
        <v>170</v>
      </c>
      <c r="AT202" s="142" t="s">
        <v>165</v>
      </c>
      <c r="AU202" s="142" t="s">
        <v>79</v>
      </c>
      <c r="AY202" s="17" t="s">
        <v>163</v>
      </c>
      <c r="BE202" s="143">
        <f t="shared" si="34"/>
        <v>0</v>
      </c>
      <c r="BF202" s="143">
        <f t="shared" si="35"/>
        <v>0</v>
      </c>
      <c r="BG202" s="143">
        <f t="shared" si="36"/>
        <v>0</v>
      </c>
      <c r="BH202" s="143">
        <f t="shared" si="37"/>
        <v>0</v>
      </c>
      <c r="BI202" s="143">
        <f t="shared" si="38"/>
        <v>0</v>
      </c>
      <c r="BJ202" s="17" t="s">
        <v>79</v>
      </c>
      <c r="BK202" s="143">
        <f t="shared" si="39"/>
        <v>0</v>
      </c>
      <c r="BL202" s="17" t="s">
        <v>170</v>
      </c>
      <c r="BM202" s="142" t="s">
        <v>1467</v>
      </c>
    </row>
    <row r="203" spans="2:65" s="1" customFormat="1" ht="128.65" customHeight="1">
      <c r="B203" s="32"/>
      <c r="C203" s="131" t="s">
        <v>862</v>
      </c>
      <c r="D203" s="131" t="s">
        <v>165</v>
      </c>
      <c r="E203" s="132" t="s">
        <v>2910</v>
      </c>
      <c r="F203" s="133" t="s">
        <v>3742</v>
      </c>
      <c r="G203" s="134" t="s">
        <v>2382</v>
      </c>
      <c r="H203" s="135">
        <v>10</v>
      </c>
      <c r="I203" s="136"/>
      <c r="J203" s="137">
        <f t="shared" si="30"/>
        <v>0</v>
      </c>
      <c r="K203" s="133" t="s">
        <v>192</v>
      </c>
      <c r="L203" s="32"/>
      <c r="M203" s="138" t="s">
        <v>19</v>
      </c>
      <c r="N203" s="139" t="s">
        <v>43</v>
      </c>
      <c r="P203" s="140">
        <f t="shared" si="31"/>
        <v>0</v>
      </c>
      <c r="Q203" s="140">
        <v>1701</v>
      </c>
      <c r="R203" s="140">
        <f t="shared" si="32"/>
        <v>17010</v>
      </c>
      <c r="S203" s="140">
        <v>0</v>
      </c>
      <c r="T203" s="141">
        <f t="shared" si="33"/>
        <v>0</v>
      </c>
      <c r="AR203" s="142" t="s">
        <v>170</v>
      </c>
      <c r="AT203" s="142" t="s">
        <v>165</v>
      </c>
      <c r="AU203" s="142" t="s">
        <v>79</v>
      </c>
      <c r="AY203" s="17" t="s">
        <v>163</v>
      </c>
      <c r="BE203" s="143">
        <f t="shared" si="34"/>
        <v>0</v>
      </c>
      <c r="BF203" s="143">
        <f t="shared" si="35"/>
        <v>0</v>
      </c>
      <c r="BG203" s="143">
        <f t="shared" si="36"/>
        <v>0</v>
      </c>
      <c r="BH203" s="143">
        <f t="shared" si="37"/>
        <v>0</v>
      </c>
      <c r="BI203" s="143">
        <f t="shared" si="38"/>
        <v>0</v>
      </c>
      <c r="BJ203" s="17" t="s">
        <v>79</v>
      </c>
      <c r="BK203" s="143">
        <f t="shared" si="39"/>
        <v>0</v>
      </c>
      <c r="BL203" s="17" t="s">
        <v>170</v>
      </c>
      <c r="BM203" s="142" t="s">
        <v>1476</v>
      </c>
    </row>
    <row r="204" spans="2:65" s="1" customFormat="1" ht="66.75" customHeight="1">
      <c r="B204" s="32"/>
      <c r="C204" s="131" t="s">
        <v>868</v>
      </c>
      <c r="D204" s="131" t="s">
        <v>165</v>
      </c>
      <c r="E204" s="132" t="s">
        <v>2912</v>
      </c>
      <c r="F204" s="133" t="s">
        <v>3743</v>
      </c>
      <c r="G204" s="134" t="s">
        <v>2382</v>
      </c>
      <c r="H204" s="135">
        <v>2</v>
      </c>
      <c r="I204" s="136"/>
      <c r="J204" s="137">
        <f t="shared" si="30"/>
        <v>0</v>
      </c>
      <c r="K204" s="133" t="s">
        <v>192</v>
      </c>
      <c r="L204" s="32"/>
      <c r="M204" s="138" t="s">
        <v>19</v>
      </c>
      <c r="N204" s="139" t="s">
        <v>43</v>
      </c>
      <c r="P204" s="140">
        <f t="shared" si="31"/>
        <v>0</v>
      </c>
      <c r="Q204" s="140">
        <v>1543</v>
      </c>
      <c r="R204" s="140">
        <f t="shared" si="32"/>
        <v>3086</v>
      </c>
      <c r="S204" s="140">
        <v>0</v>
      </c>
      <c r="T204" s="141">
        <f t="shared" si="33"/>
        <v>0</v>
      </c>
      <c r="AR204" s="142" t="s">
        <v>170</v>
      </c>
      <c r="AT204" s="142" t="s">
        <v>165</v>
      </c>
      <c r="AU204" s="142" t="s">
        <v>79</v>
      </c>
      <c r="AY204" s="17" t="s">
        <v>163</v>
      </c>
      <c r="BE204" s="143">
        <f t="shared" si="34"/>
        <v>0</v>
      </c>
      <c r="BF204" s="143">
        <f t="shared" si="35"/>
        <v>0</v>
      </c>
      <c r="BG204" s="143">
        <f t="shared" si="36"/>
        <v>0</v>
      </c>
      <c r="BH204" s="143">
        <f t="shared" si="37"/>
        <v>0</v>
      </c>
      <c r="BI204" s="143">
        <f t="shared" si="38"/>
        <v>0</v>
      </c>
      <c r="BJ204" s="17" t="s">
        <v>79</v>
      </c>
      <c r="BK204" s="143">
        <f t="shared" si="39"/>
        <v>0</v>
      </c>
      <c r="BL204" s="17" t="s">
        <v>170</v>
      </c>
      <c r="BM204" s="142" t="s">
        <v>1484</v>
      </c>
    </row>
    <row r="205" spans="2:65" s="1" customFormat="1" ht="16.5" customHeight="1">
      <c r="B205" s="32"/>
      <c r="C205" s="131" t="s">
        <v>875</v>
      </c>
      <c r="D205" s="131" t="s">
        <v>165</v>
      </c>
      <c r="E205" s="132" t="s">
        <v>3744</v>
      </c>
      <c r="F205" s="133" t="s">
        <v>3745</v>
      </c>
      <c r="G205" s="134" t="s">
        <v>2382</v>
      </c>
      <c r="H205" s="135">
        <v>173</v>
      </c>
      <c r="I205" s="136"/>
      <c r="J205" s="137">
        <f t="shared" si="30"/>
        <v>0</v>
      </c>
      <c r="K205" s="133" t="s">
        <v>192</v>
      </c>
      <c r="L205" s="32"/>
      <c r="M205" s="138" t="s">
        <v>19</v>
      </c>
      <c r="N205" s="139" t="s">
        <v>43</v>
      </c>
      <c r="P205" s="140">
        <f t="shared" si="31"/>
        <v>0</v>
      </c>
      <c r="Q205" s="140">
        <v>312</v>
      </c>
      <c r="R205" s="140">
        <f t="shared" si="32"/>
        <v>53976</v>
      </c>
      <c r="S205" s="140">
        <v>0</v>
      </c>
      <c r="T205" s="141">
        <f t="shared" si="33"/>
        <v>0</v>
      </c>
      <c r="AR205" s="142" t="s">
        <v>170</v>
      </c>
      <c r="AT205" s="142" t="s">
        <v>165</v>
      </c>
      <c r="AU205" s="142" t="s">
        <v>79</v>
      </c>
      <c r="AY205" s="17" t="s">
        <v>163</v>
      </c>
      <c r="BE205" s="143">
        <f t="shared" si="34"/>
        <v>0</v>
      </c>
      <c r="BF205" s="143">
        <f t="shared" si="35"/>
        <v>0</v>
      </c>
      <c r="BG205" s="143">
        <f t="shared" si="36"/>
        <v>0</v>
      </c>
      <c r="BH205" s="143">
        <f t="shared" si="37"/>
        <v>0</v>
      </c>
      <c r="BI205" s="143">
        <f t="shared" si="38"/>
        <v>0</v>
      </c>
      <c r="BJ205" s="17" t="s">
        <v>79</v>
      </c>
      <c r="BK205" s="143">
        <f t="shared" si="39"/>
        <v>0</v>
      </c>
      <c r="BL205" s="17" t="s">
        <v>170</v>
      </c>
      <c r="BM205" s="142" t="s">
        <v>1492</v>
      </c>
    </row>
    <row r="206" spans="2:65" s="1" customFormat="1" ht="33" customHeight="1">
      <c r="B206" s="32"/>
      <c r="C206" s="131" t="s">
        <v>881</v>
      </c>
      <c r="D206" s="131" t="s">
        <v>165</v>
      </c>
      <c r="E206" s="132" t="s">
        <v>2914</v>
      </c>
      <c r="F206" s="133" t="s">
        <v>3746</v>
      </c>
      <c r="G206" s="134" t="s">
        <v>2382</v>
      </c>
      <c r="H206" s="135">
        <v>173</v>
      </c>
      <c r="I206" s="136"/>
      <c r="J206" s="137">
        <f t="shared" si="30"/>
        <v>0</v>
      </c>
      <c r="K206" s="133" t="s">
        <v>192</v>
      </c>
      <c r="L206" s="32"/>
      <c r="M206" s="138" t="s">
        <v>19</v>
      </c>
      <c r="N206" s="139" t="s">
        <v>43</v>
      </c>
      <c r="P206" s="140">
        <f t="shared" si="31"/>
        <v>0</v>
      </c>
      <c r="Q206" s="140">
        <v>148</v>
      </c>
      <c r="R206" s="140">
        <f t="shared" si="32"/>
        <v>25604</v>
      </c>
      <c r="S206" s="140">
        <v>0</v>
      </c>
      <c r="T206" s="141">
        <f t="shared" si="33"/>
        <v>0</v>
      </c>
      <c r="AR206" s="142" t="s">
        <v>170</v>
      </c>
      <c r="AT206" s="142" t="s">
        <v>165</v>
      </c>
      <c r="AU206" s="142" t="s">
        <v>79</v>
      </c>
      <c r="AY206" s="17" t="s">
        <v>163</v>
      </c>
      <c r="BE206" s="143">
        <f t="shared" si="34"/>
        <v>0</v>
      </c>
      <c r="BF206" s="143">
        <f t="shared" si="35"/>
        <v>0</v>
      </c>
      <c r="BG206" s="143">
        <f t="shared" si="36"/>
        <v>0</v>
      </c>
      <c r="BH206" s="143">
        <f t="shared" si="37"/>
        <v>0</v>
      </c>
      <c r="BI206" s="143">
        <f t="shared" si="38"/>
        <v>0</v>
      </c>
      <c r="BJ206" s="17" t="s">
        <v>79</v>
      </c>
      <c r="BK206" s="143">
        <f t="shared" si="39"/>
        <v>0</v>
      </c>
      <c r="BL206" s="17" t="s">
        <v>170</v>
      </c>
      <c r="BM206" s="142" t="s">
        <v>1500</v>
      </c>
    </row>
    <row r="207" spans="2:65" s="1" customFormat="1" ht="16.5" customHeight="1">
      <c r="B207" s="32"/>
      <c r="C207" s="131" t="s">
        <v>885</v>
      </c>
      <c r="D207" s="131" t="s">
        <v>165</v>
      </c>
      <c r="E207" s="132" t="s">
        <v>2916</v>
      </c>
      <c r="F207" s="133" t="s">
        <v>3747</v>
      </c>
      <c r="G207" s="134" t="s">
        <v>2382</v>
      </c>
      <c r="H207" s="135">
        <v>18</v>
      </c>
      <c r="I207" s="136"/>
      <c r="J207" s="137">
        <f t="shared" si="30"/>
        <v>0</v>
      </c>
      <c r="K207" s="133" t="s">
        <v>192</v>
      </c>
      <c r="L207" s="32"/>
      <c r="M207" s="138" t="s">
        <v>19</v>
      </c>
      <c r="N207" s="139" t="s">
        <v>43</v>
      </c>
      <c r="P207" s="140">
        <f t="shared" si="31"/>
        <v>0</v>
      </c>
      <c r="Q207" s="140">
        <v>299</v>
      </c>
      <c r="R207" s="140">
        <f t="shared" si="32"/>
        <v>5382</v>
      </c>
      <c r="S207" s="140">
        <v>0</v>
      </c>
      <c r="T207" s="141">
        <f t="shared" si="33"/>
        <v>0</v>
      </c>
      <c r="AR207" s="142" t="s">
        <v>170</v>
      </c>
      <c r="AT207" s="142" t="s">
        <v>165</v>
      </c>
      <c r="AU207" s="142" t="s">
        <v>79</v>
      </c>
      <c r="AY207" s="17" t="s">
        <v>163</v>
      </c>
      <c r="BE207" s="143">
        <f t="shared" si="34"/>
        <v>0</v>
      </c>
      <c r="BF207" s="143">
        <f t="shared" si="35"/>
        <v>0</v>
      </c>
      <c r="BG207" s="143">
        <f t="shared" si="36"/>
        <v>0</v>
      </c>
      <c r="BH207" s="143">
        <f t="shared" si="37"/>
        <v>0</v>
      </c>
      <c r="BI207" s="143">
        <f t="shared" si="38"/>
        <v>0</v>
      </c>
      <c r="BJ207" s="17" t="s">
        <v>79</v>
      </c>
      <c r="BK207" s="143">
        <f t="shared" si="39"/>
        <v>0</v>
      </c>
      <c r="BL207" s="17" t="s">
        <v>170</v>
      </c>
      <c r="BM207" s="142" t="s">
        <v>1509</v>
      </c>
    </row>
    <row r="208" spans="2:65" s="1" customFormat="1" ht="24.2" customHeight="1">
      <c r="B208" s="32"/>
      <c r="C208" s="131" t="s">
        <v>893</v>
      </c>
      <c r="D208" s="131" t="s">
        <v>165</v>
      </c>
      <c r="E208" s="132" t="s">
        <v>3748</v>
      </c>
      <c r="F208" s="133" t="s">
        <v>3749</v>
      </c>
      <c r="G208" s="134" t="s">
        <v>2382</v>
      </c>
      <c r="H208" s="135">
        <v>4</v>
      </c>
      <c r="I208" s="136"/>
      <c r="J208" s="137">
        <f t="shared" si="30"/>
        <v>0</v>
      </c>
      <c r="K208" s="133" t="s">
        <v>192</v>
      </c>
      <c r="L208" s="32"/>
      <c r="M208" s="138" t="s">
        <v>19</v>
      </c>
      <c r="N208" s="139" t="s">
        <v>43</v>
      </c>
      <c r="P208" s="140">
        <f t="shared" si="31"/>
        <v>0</v>
      </c>
      <c r="Q208" s="140">
        <v>794</v>
      </c>
      <c r="R208" s="140">
        <f t="shared" si="32"/>
        <v>3176</v>
      </c>
      <c r="S208" s="140">
        <v>0</v>
      </c>
      <c r="T208" s="141">
        <f t="shared" si="33"/>
        <v>0</v>
      </c>
      <c r="AR208" s="142" t="s">
        <v>170</v>
      </c>
      <c r="AT208" s="142" t="s">
        <v>165</v>
      </c>
      <c r="AU208" s="142" t="s">
        <v>79</v>
      </c>
      <c r="AY208" s="17" t="s">
        <v>163</v>
      </c>
      <c r="BE208" s="143">
        <f t="shared" si="34"/>
        <v>0</v>
      </c>
      <c r="BF208" s="143">
        <f t="shared" si="35"/>
        <v>0</v>
      </c>
      <c r="BG208" s="143">
        <f t="shared" si="36"/>
        <v>0</v>
      </c>
      <c r="BH208" s="143">
        <f t="shared" si="37"/>
        <v>0</v>
      </c>
      <c r="BI208" s="143">
        <f t="shared" si="38"/>
        <v>0</v>
      </c>
      <c r="BJ208" s="17" t="s">
        <v>79</v>
      </c>
      <c r="BK208" s="143">
        <f t="shared" si="39"/>
        <v>0</v>
      </c>
      <c r="BL208" s="17" t="s">
        <v>170</v>
      </c>
      <c r="BM208" s="142" t="s">
        <v>1517</v>
      </c>
    </row>
    <row r="209" spans="2:65" s="1" customFormat="1" ht="33" customHeight="1">
      <c r="B209" s="32"/>
      <c r="C209" s="131" t="s">
        <v>902</v>
      </c>
      <c r="D209" s="131" t="s">
        <v>165</v>
      </c>
      <c r="E209" s="132" t="s">
        <v>2918</v>
      </c>
      <c r="F209" s="133" t="s">
        <v>3750</v>
      </c>
      <c r="G209" s="134" t="s">
        <v>2382</v>
      </c>
      <c r="H209" s="135">
        <v>3</v>
      </c>
      <c r="I209" s="136"/>
      <c r="J209" s="137">
        <f t="shared" si="30"/>
        <v>0</v>
      </c>
      <c r="K209" s="133" t="s">
        <v>192</v>
      </c>
      <c r="L209" s="32"/>
      <c r="M209" s="138" t="s">
        <v>19</v>
      </c>
      <c r="N209" s="139" t="s">
        <v>43</v>
      </c>
      <c r="P209" s="140">
        <f t="shared" si="31"/>
        <v>0</v>
      </c>
      <c r="Q209" s="140">
        <v>3527</v>
      </c>
      <c r="R209" s="140">
        <f t="shared" si="32"/>
        <v>10581</v>
      </c>
      <c r="S209" s="140">
        <v>0</v>
      </c>
      <c r="T209" s="141">
        <f t="shared" si="33"/>
        <v>0</v>
      </c>
      <c r="AR209" s="142" t="s">
        <v>170</v>
      </c>
      <c r="AT209" s="142" t="s">
        <v>165</v>
      </c>
      <c r="AU209" s="142" t="s">
        <v>79</v>
      </c>
      <c r="AY209" s="17" t="s">
        <v>163</v>
      </c>
      <c r="BE209" s="143">
        <f t="shared" si="34"/>
        <v>0</v>
      </c>
      <c r="BF209" s="143">
        <f t="shared" si="35"/>
        <v>0</v>
      </c>
      <c r="BG209" s="143">
        <f t="shared" si="36"/>
        <v>0</v>
      </c>
      <c r="BH209" s="143">
        <f t="shared" si="37"/>
        <v>0</v>
      </c>
      <c r="BI209" s="143">
        <f t="shared" si="38"/>
        <v>0</v>
      </c>
      <c r="BJ209" s="17" t="s">
        <v>79</v>
      </c>
      <c r="BK209" s="143">
        <f t="shared" si="39"/>
        <v>0</v>
      </c>
      <c r="BL209" s="17" t="s">
        <v>170</v>
      </c>
      <c r="BM209" s="142" t="s">
        <v>1528</v>
      </c>
    </row>
    <row r="210" spans="2:65" s="1" customFormat="1" ht="21.75" customHeight="1">
      <c r="B210" s="32"/>
      <c r="C210" s="131" t="s">
        <v>910</v>
      </c>
      <c r="D210" s="131" t="s">
        <v>165</v>
      </c>
      <c r="E210" s="132" t="s">
        <v>3751</v>
      </c>
      <c r="F210" s="133" t="s">
        <v>3752</v>
      </c>
      <c r="G210" s="134" t="s">
        <v>2382</v>
      </c>
      <c r="H210" s="135">
        <v>1</v>
      </c>
      <c r="I210" s="136"/>
      <c r="J210" s="137">
        <f t="shared" ref="J210:J241" si="40">ROUND(I210*H210,2)</f>
        <v>0</v>
      </c>
      <c r="K210" s="133" t="s">
        <v>192</v>
      </c>
      <c r="L210" s="32"/>
      <c r="M210" s="138" t="s">
        <v>19</v>
      </c>
      <c r="N210" s="139" t="s">
        <v>43</v>
      </c>
      <c r="P210" s="140">
        <f t="shared" ref="P210:P241" si="41">O210*H210</f>
        <v>0</v>
      </c>
      <c r="Q210" s="140">
        <v>5296</v>
      </c>
      <c r="R210" s="140">
        <f t="shared" ref="R210:R241" si="42">Q210*H210</f>
        <v>5296</v>
      </c>
      <c r="S210" s="140">
        <v>0</v>
      </c>
      <c r="T210" s="141">
        <f t="shared" ref="T210:T241" si="43">S210*H210</f>
        <v>0</v>
      </c>
      <c r="AR210" s="142" t="s">
        <v>170</v>
      </c>
      <c r="AT210" s="142" t="s">
        <v>165</v>
      </c>
      <c r="AU210" s="142" t="s">
        <v>79</v>
      </c>
      <c r="AY210" s="17" t="s">
        <v>163</v>
      </c>
      <c r="BE210" s="143">
        <f t="shared" ref="BE210:BE241" si="44">IF(N210="základní",J210,0)</f>
        <v>0</v>
      </c>
      <c r="BF210" s="143">
        <f t="shared" ref="BF210:BF241" si="45">IF(N210="snížená",J210,0)</f>
        <v>0</v>
      </c>
      <c r="BG210" s="143">
        <f t="shared" ref="BG210:BG241" si="46">IF(N210="zákl. přenesená",J210,0)</f>
        <v>0</v>
      </c>
      <c r="BH210" s="143">
        <f t="shared" ref="BH210:BH241" si="47">IF(N210="sníž. přenesená",J210,0)</f>
        <v>0</v>
      </c>
      <c r="BI210" s="143">
        <f t="shared" ref="BI210:BI241" si="48">IF(N210="nulová",J210,0)</f>
        <v>0</v>
      </c>
      <c r="BJ210" s="17" t="s">
        <v>79</v>
      </c>
      <c r="BK210" s="143">
        <f t="shared" ref="BK210:BK241" si="49">ROUND(I210*H210,2)</f>
        <v>0</v>
      </c>
      <c r="BL210" s="17" t="s">
        <v>170</v>
      </c>
      <c r="BM210" s="142" t="s">
        <v>1536</v>
      </c>
    </row>
    <row r="211" spans="2:65" s="1" customFormat="1" ht="16.5" customHeight="1">
      <c r="B211" s="32"/>
      <c r="C211" s="131" t="s">
        <v>916</v>
      </c>
      <c r="D211" s="131" t="s">
        <v>165</v>
      </c>
      <c r="E211" s="132" t="s">
        <v>3753</v>
      </c>
      <c r="F211" s="133" t="s">
        <v>3754</v>
      </c>
      <c r="G211" s="134" t="s">
        <v>2382</v>
      </c>
      <c r="H211" s="135">
        <v>4</v>
      </c>
      <c r="I211" s="136"/>
      <c r="J211" s="137">
        <f t="shared" si="40"/>
        <v>0</v>
      </c>
      <c r="K211" s="133" t="s">
        <v>192</v>
      </c>
      <c r="L211" s="32"/>
      <c r="M211" s="138" t="s">
        <v>19</v>
      </c>
      <c r="N211" s="139" t="s">
        <v>43</v>
      </c>
      <c r="P211" s="140">
        <f t="shared" si="41"/>
        <v>0</v>
      </c>
      <c r="Q211" s="140">
        <v>145</v>
      </c>
      <c r="R211" s="140">
        <f t="shared" si="42"/>
        <v>580</v>
      </c>
      <c r="S211" s="140">
        <v>0</v>
      </c>
      <c r="T211" s="141">
        <f t="shared" si="43"/>
        <v>0</v>
      </c>
      <c r="AR211" s="142" t="s">
        <v>170</v>
      </c>
      <c r="AT211" s="142" t="s">
        <v>165</v>
      </c>
      <c r="AU211" s="142" t="s">
        <v>79</v>
      </c>
      <c r="AY211" s="17" t="s">
        <v>163</v>
      </c>
      <c r="BE211" s="143">
        <f t="shared" si="44"/>
        <v>0</v>
      </c>
      <c r="BF211" s="143">
        <f t="shared" si="45"/>
        <v>0</v>
      </c>
      <c r="BG211" s="143">
        <f t="shared" si="46"/>
        <v>0</v>
      </c>
      <c r="BH211" s="143">
        <f t="shared" si="47"/>
        <v>0</v>
      </c>
      <c r="BI211" s="143">
        <f t="shared" si="48"/>
        <v>0</v>
      </c>
      <c r="BJ211" s="17" t="s">
        <v>79</v>
      </c>
      <c r="BK211" s="143">
        <f t="shared" si="49"/>
        <v>0</v>
      </c>
      <c r="BL211" s="17" t="s">
        <v>170</v>
      </c>
      <c r="BM211" s="142" t="s">
        <v>1546</v>
      </c>
    </row>
    <row r="212" spans="2:65" s="1" customFormat="1" ht="24.2" customHeight="1">
      <c r="B212" s="32"/>
      <c r="C212" s="131" t="s">
        <v>923</v>
      </c>
      <c r="D212" s="131" t="s">
        <v>165</v>
      </c>
      <c r="E212" s="132" t="s">
        <v>3755</v>
      </c>
      <c r="F212" s="133" t="s">
        <v>3756</v>
      </c>
      <c r="G212" s="134" t="s">
        <v>2382</v>
      </c>
      <c r="H212" s="135">
        <v>4</v>
      </c>
      <c r="I212" s="136"/>
      <c r="J212" s="137">
        <f t="shared" si="40"/>
        <v>0</v>
      </c>
      <c r="K212" s="133" t="s">
        <v>192</v>
      </c>
      <c r="L212" s="32"/>
      <c r="M212" s="138" t="s">
        <v>19</v>
      </c>
      <c r="N212" s="139" t="s">
        <v>43</v>
      </c>
      <c r="P212" s="140">
        <f t="shared" si="41"/>
        <v>0</v>
      </c>
      <c r="Q212" s="140">
        <v>308</v>
      </c>
      <c r="R212" s="140">
        <f t="shared" si="42"/>
        <v>1232</v>
      </c>
      <c r="S212" s="140">
        <v>0</v>
      </c>
      <c r="T212" s="141">
        <f t="shared" si="43"/>
        <v>0</v>
      </c>
      <c r="AR212" s="142" t="s">
        <v>170</v>
      </c>
      <c r="AT212" s="142" t="s">
        <v>165</v>
      </c>
      <c r="AU212" s="142" t="s">
        <v>79</v>
      </c>
      <c r="AY212" s="17" t="s">
        <v>163</v>
      </c>
      <c r="BE212" s="143">
        <f t="shared" si="44"/>
        <v>0</v>
      </c>
      <c r="BF212" s="143">
        <f t="shared" si="45"/>
        <v>0</v>
      </c>
      <c r="BG212" s="143">
        <f t="shared" si="46"/>
        <v>0</v>
      </c>
      <c r="BH212" s="143">
        <f t="shared" si="47"/>
        <v>0</v>
      </c>
      <c r="BI212" s="143">
        <f t="shared" si="48"/>
        <v>0</v>
      </c>
      <c r="BJ212" s="17" t="s">
        <v>79</v>
      </c>
      <c r="BK212" s="143">
        <f t="shared" si="49"/>
        <v>0</v>
      </c>
      <c r="BL212" s="17" t="s">
        <v>170</v>
      </c>
      <c r="BM212" s="142" t="s">
        <v>1556</v>
      </c>
    </row>
    <row r="213" spans="2:65" s="1" customFormat="1" ht="16.5" customHeight="1">
      <c r="B213" s="32"/>
      <c r="C213" s="131" t="s">
        <v>928</v>
      </c>
      <c r="D213" s="131" t="s">
        <v>165</v>
      </c>
      <c r="E213" s="132" t="s">
        <v>3757</v>
      </c>
      <c r="F213" s="133" t="s">
        <v>3758</v>
      </c>
      <c r="G213" s="134" t="s">
        <v>2382</v>
      </c>
      <c r="H213" s="135">
        <v>1</v>
      </c>
      <c r="I213" s="136"/>
      <c r="J213" s="137">
        <f t="shared" si="40"/>
        <v>0</v>
      </c>
      <c r="K213" s="133" t="s">
        <v>192</v>
      </c>
      <c r="L213" s="32"/>
      <c r="M213" s="138" t="s">
        <v>19</v>
      </c>
      <c r="N213" s="139" t="s">
        <v>43</v>
      </c>
      <c r="P213" s="140">
        <f t="shared" si="41"/>
        <v>0</v>
      </c>
      <c r="Q213" s="140">
        <v>272</v>
      </c>
      <c r="R213" s="140">
        <f t="shared" si="42"/>
        <v>272</v>
      </c>
      <c r="S213" s="140">
        <v>0</v>
      </c>
      <c r="T213" s="141">
        <f t="shared" si="43"/>
        <v>0</v>
      </c>
      <c r="AR213" s="142" t="s">
        <v>170</v>
      </c>
      <c r="AT213" s="142" t="s">
        <v>165</v>
      </c>
      <c r="AU213" s="142" t="s">
        <v>79</v>
      </c>
      <c r="AY213" s="17" t="s">
        <v>163</v>
      </c>
      <c r="BE213" s="143">
        <f t="shared" si="44"/>
        <v>0</v>
      </c>
      <c r="BF213" s="143">
        <f t="shared" si="45"/>
        <v>0</v>
      </c>
      <c r="BG213" s="143">
        <f t="shared" si="46"/>
        <v>0</v>
      </c>
      <c r="BH213" s="143">
        <f t="shared" si="47"/>
        <v>0</v>
      </c>
      <c r="BI213" s="143">
        <f t="shared" si="48"/>
        <v>0</v>
      </c>
      <c r="BJ213" s="17" t="s">
        <v>79</v>
      </c>
      <c r="BK213" s="143">
        <f t="shared" si="49"/>
        <v>0</v>
      </c>
      <c r="BL213" s="17" t="s">
        <v>170</v>
      </c>
      <c r="BM213" s="142" t="s">
        <v>1566</v>
      </c>
    </row>
    <row r="214" spans="2:65" s="1" customFormat="1" ht="16.5" customHeight="1">
      <c r="B214" s="32"/>
      <c r="C214" s="131" t="s">
        <v>934</v>
      </c>
      <c r="D214" s="131" t="s">
        <v>165</v>
      </c>
      <c r="E214" s="132" t="s">
        <v>3759</v>
      </c>
      <c r="F214" s="133" t="s">
        <v>3760</v>
      </c>
      <c r="G214" s="134" t="s">
        <v>2382</v>
      </c>
      <c r="H214" s="135">
        <v>1</v>
      </c>
      <c r="I214" s="136"/>
      <c r="J214" s="137">
        <f t="shared" si="40"/>
        <v>0</v>
      </c>
      <c r="K214" s="133" t="s">
        <v>192</v>
      </c>
      <c r="L214" s="32"/>
      <c r="M214" s="138" t="s">
        <v>19</v>
      </c>
      <c r="N214" s="139" t="s">
        <v>43</v>
      </c>
      <c r="P214" s="140">
        <f t="shared" si="41"/>
        <v>0</v>
      </c>
      <c r="Q214" s="140">
        <v>442</v>
      </c>
      <c r="R214" s="140">
        <f t="shared" si="42"/>
        <v>442</v>
      </c>
      <c r="S214" s="140">
        <v>0</v>
      </c>
      <c r="T214" s="141">
        <f t="shared" si="43"/>
        <v>0</v>
      </c>
      <c r="AR214" s="142" t="s">
        <v>170</v>
      </c>
      <c r="AT214" s="142" t="s">
        <v>165</v>
      </c>
      <c r="AU214" s="142" t="s">
        <v>79</v>
      </c>
      <c r="AY214" s="17" t="s">
        <v>163</v>
      </c>
      <c r="BE214" s="143">
        <f t="shared" si="44"/>
        <v>0</v>
      </c>
      <c r="BF214" s="143">
        <f t="shared" si="45"/>
        <v>0</v>
      </c>
      <c r="BG214" s="143">
        <f t="shared" si="46"/>
        <v>0</v>
      </c>
      <c r="BH214" s="143">
        <f t="shared" si="47"/>
        <v>0</v>
      </c>
      <c r="BI214" s="143">
        <f t="shared" si="48"/>
        <v>0</v>
      </c>
      <c r="BJ214" s="17" t="s">
        <v>79</v>
      </c>
      <c r="BK214" s="143">
        <f t="shared" si="49"/>
        <v>0</v>
      </c>
      <c r="BL214" s="17" t="s">
        <v>170</v>
      </c>
      <c r="BM214" s="142" t="s">
        <v>1577</v>
      </c>
    </row>
    <row r="215" spans="2:65" s="1" customFormat="1" ht="24.2" customHeight="1">
      <c r="B215" s="32"/>
      <c r="C215" s="131" t="s">
        <v>939</v>
      </c>
      <c r="D215" s="131" t="s">
        <v>165</v>
      </c>
      <c r="E215" s="132" t="s">
        <v>3761</v>
      </c>
      <c r="F215" s="133" t="s">
        <v>3762</v>
      </c>
      <c r="G215" s="134" t="s">
        <v>2382</v>
      </c>
      <c r="H215" s="135">
        <v>5</v>
      </c>
      <c r="I215" s="136"/>
      <c r="J215" s="137">
        <f t="shared" si="40"/>
        <v>0</v>
      </c>
      <c r="K215" s="133" t="s">
        <v>192</v>
      </c>
      <c r="L215" s="32"/>
      <c r="M215" s="138" t="s">
        <v>19</v>
      </c>
      <c r="N215" s="139" t="s">
        <v>43</v>
      </c>
      <c r="P215" s="140">
        <f t="shared" si="41"/>
        <v>0</v>
      </c>
      <c r="Q215" s="140">
        <v>382</v>
      </c>
      <c r="R215" s="140">
        <f t="shared" si="42"/>
        <v>1910</v>
      </c>
      <c r="S215" s="140">
        <v>0</v>
      </c>
      <c r="T215" s="141">
        <f t="shared" si="43"/>
        <v>0</v>
      </c>
      <c r="AR215" s="142" t="s">
        <v>170</v>
      </c>
      <c r="AT215" s="142" t="s">
        <v>165</v>
      </c>
      <c r="AU215" s="142" t="s">
        <v>79</v>
      </c>
      <c r="AY215" s="17" t="s">
        <v>163</v>
      </c>
      <c r="BE215" s="143">
        <f t="shared" si="44"/>
        <v>0</v>
      </c>
      <c r="BF215" s="143">
        <f t="shared" si="45"/>
        <v>0</v>
      </c>
      <c r="BG215" s="143">
        <f t="shared" si="46"/>
        <v>0</v>
      </c>
      <c r="BH215" s="143">
        <f t="shared" si="47"/>
        <v>0</v>
      </c>
      <c r="BI215" s="143">
        <f t="shared" si="48"/>
        <v>0</v>
      </c>
      <c r="BJ215" s="17" t="s">
        <v>79</v>
      </c>
      <c r="BK215" s="143">
        <f t="shared" si="49"/>
        <v>0</v>
      </c>
      <c r="BL215" s="17" t="s">
        <v>170</v>
      </c>
      <c r="BM215" s="142" t="s">
        <v>1587</v>
      </c>
    </row>
    <row r="216" spans="2:65" s="1" customFormat="1" ht="24.2" customHeight="1">
      <c r="B216" s="32"/>
      <c r="C216" s="131" t="s">
        <v>941</v>
      </c>
      <c r="D216" s="131" t="s">
        <v>165</v>
      </c>
      <c r="E216" s="132" t="s">
        <v>3763</v>
      </c>
      <c r="F216" s="133" t="s">
        <v>3764</v>
      </c>
      <c r="G216" s="134" t="s">
        <v>2382</v>
      </c>
      <c r="H216" s="135">
        <v>1</v>
      </c>
      <c r="I216" s="136"/>
      <c r="J216" s="137">
        <f t="shared" si="40"/>
        <v>0</v>
      </c>
      <c r="K216" s="133" t="s">
        <v>192</v>
      </c>
      <c r="L216" s="32"/>
      <c r="M216" s="138" t="s">
        <v>19</v>
      </c>
      <c r="N216" s="139" t="s">
        <v>43</v>
      </c>
      <c r="P216" s="140">
        <f t="shared" si="41"/>
        <v>0</v>
      </c>
      <c r="Q216" s="140">
        <v>43</v>
      </c>
      <c r="R216" s="140">
        <f t="shared" si="42"/>
        <v>43</v>
      </c>
      <c r="S216" s="140">
        <v>0</v>
      </c>
      <c r="T216" s="141">
        <f t="shared" si="43"/>
        <v>0</v>
      </c>
      <c r="AR216" s="142" t="s">
        <v>170</v>
      </c>
      <c r="AT216" s="142" t="s">
        <v>165</v>
      </c>
      <c r="AU216" s="142" t="s">
        <v>79</v>
      </c>
      <c r="AY216" s="17" t="s">
        <v>163</v>
      </c>
      <c r="BE216" s="143">
        <f t="shared" si="44"/>
        <v>0</v>
      </c>
      <c r="BF216" s="143">
        <f t="shared" si="45"/>
        <v>0</v>
      </c>
      <c r="BG216" s="143">
        <f t="shared" si="46"/>
        <v>0</v>
      </c>
      <c r="BH216" s="143">
        <f t="shared" si="47"/>
        <v>0</v>
      </c>
      <c r="BI216" s="143">
        <f t="shared" si="48"/>
        <v>0</v>
      </c>
      <c r="BJ216" s="17" t="s">
        <v>79</v>
      </c>
      <c r="BK216" s="143">
        <f t="shared" si="49"/>
        <v>0</v>
      </c>
      <c r="BL216" s="17" t="s">
        <v>170</v>
      </c>
      <c r="BM216" s="142" t="s">
        <v>1597</v>
      </c>
    </row>
    <row r="217" spans="2:65" s="1" customFormat="1" ht="16.5" customHeight="1">
      <c r="B217" s="32"/>
      <c r="C217" s="131" t="s">
        <v>946</v>
      </c>
      <c r="D217" s="131" t="s">
        <v>165</v>
      </c>
      <c r="E217" s="132" t="s">
        <v>3765</v>
      </c>
      <c r="F217" s="133" t="s">
        <v>3766</v>
      </c>
      <c r="G217" s="134" t="s">
        <v>2382</v>
      </c>
      <c r="H217" s="135">
        <v>3</v>
      </c>
      <c r="I217" s="136"/>
      <c r="J217" s="137">
        <f t="shared" si="40"/>
        <v>0</v>
      </c>
      <c r="K217" s="133" t="s">
        <v>192</v>
      </c>
      <c r="L217" s="32"/>
      <c r="M217" s="138" t="s">
        <v>19</v>
      </c>
      <c r="N217" s="139" t="s">
        <v>43</v>
      </c>
      <c r="P217" s="140">
        <f t="shared" si="41"/>
        <v>0</v>
      </c>
      <c r="Q217" s="140">
        <v>49</v>
      </c>
      <c r="R217" s="140">
        <f t="shared" si="42"/>
        <v>147</v>
      </c>
      <c r="S217" s="140">
        <v>0</v>
      </c>
      <c r="T217" s="141">
        <f t="shared" si="43"/>
        <v>0</v>
      </c>
      <c r="AR217" s="142" t="s">
        <v>170</v>
      </c>
      <c r="AT217" s="142" t="s">
        <v>165</v>
      </c>
      <c r="AU217" s="142" t="s">
        <v>79</v>
      </c>
      <c r="AY217" s="17" t="s">
        <v>163</v>
      </c>
      <c r="BE217" s="143">
        <f t="shared" si="44"/>
        <v>0</v>
      </c>
      <c r="BF217" s="143">
        <f t="shared" si="45"/>
        <v>0</v>
      </c>
      <c r="BG217" s="143">
        <f t="shared" si="46"/>
        <v>0</v>
      </c>
      <c r="BH217" s="143">
        <f t="shared" si="47"/>
        <v>0</v>
      </c>
      <c r="BI217" s="143">
        <f t="shared" si="48"/>
        <v>0</v>
      </c>
      <c r="BJ217" s="17" t="s">
        <v>79</v>
      </c>
      <c r="BK217" s="143">
        <f t="shared" si="49"/>
        <v>0</v>
      </c>
      <c r="BL217" s="17" t="s">
        <v>170</v>
      </c>
      <c r="BM217" s="142" t="s">
        <v>1607</v>
      </c>
    </row>
    <row r="218" spans="2:65" s="1" customFormat="1" ht="16.5" customHeight="1">
      <c r="B218" s="32"/>
      <c r="C218" s="131" t="s">
        <v>953</v>
      </c>
      <c r="D218" s="131" t="s">
        <v>165</v>
      </c>
      <c r="E218" s="132" t="s">
        <v>3767</v>
      </c>
      <c r="F218" s="133" t="s">
        <v>3768</v>
      </c>
      <c r="G218" s="134" t="s">
        <v>2382</v>
      </c>
      <c r="H218" s="135">
        <v>1</v>
      </c>
      <c r="I218" s="136"/>
      <c r="J218" s="137">
        <f t="shared" si="40"/>
        <v>0</v>
      </c>
      <c r="K218" s="133" t="s">
        <v>192</v>
      </c>
      <c r="L218" s="32"/>
      <c r="M218" s="138" t="s">
        <v>19</v>
      </c>
      <c r="N218" s="139" t="s">
        <v>43</v>
      </c>
      <c r="P218" s="140">
        <f t="shared" si="41"/>
        <v>0</v>
      </c>
      <c r="Q218" s="140">
        <v>508</v>
      </c>
      <c r="R218" s="140">
        <f t="shared" si="42"/>
        <v>508</v>
      </c>
      <c r="S218" s="140">
        <v>0</v>
      </c>
      <c r="T218" s="141">
        <f t="shared" si="43"/>
        <v>0</v>
      </c>
      <c r="AR218" s="142" t="s">
        <v>170</v>
      </c>
      <c r="AT218" s="142" t="s">
        <v>165</v>
      </c>
      <c r="AU218" s="142" t="s">
        <v>79</v>
      </c>
      <c r="AY218" s="17" t="s">
        <v>163</v>
      </c>
      <c r="BE218" s="143">
        <f t="shared" si="44"/>
        <v>0</v>
      </c>
      <c r="BF218" s="143">
        <f t="shared" si="45"/>
        <v>0</v>
      </c>
      <c r="BG218" s="143">
        <f t="shared" si="46"/>
        <v>0</v>
      </c>
      <c r="BH218" s="143">
        <f t="shared" si="47"/>
        <v>0</v>
      </c>
      <c r="BI218" s="143">
        <f t="shared" si="48"/>
        <v>0</v>
      </c>
      <c r="BJ218" s="17" t="s">
        <v>79</v>
      </c>
      <c r="BK218" s="143">
        <f t="shared" si="49"/>
        <v>0</v>
      </c>
      <c r="BL218" s="17" t="s">
        <v>170</v>
      </c>
      <c r="BM218" s="142" t="s">
        <v>1617</v>
      </c>
    </row>
    <row r="219" spans="2:65" s="1" customFormat="1" ht="16.5" customHeight="1">
      <c r="B219" s="32"/>
      <c r="C219" s="131" t="s">
        <v>959</v>
      </c>
      <c r="D219" s="131" t="s">
        <v>165</v>
      </c>
      <c r="E219" s="132" t="s">
        <v>3769</v>
      </c>
      <c r="F219" s="133" t="s">
        <v>3770</v>
      </c>
      <c r="G219" s="134" t="s">
        <v>2382</v>
      </c>
      <c r="H219" s="135">
        <v>1</v>
      </c>
      <c r="I219" s="136"/>
      <c r="J219" s="137">
        <f t="shared" si="40"/>
        <v>0</v>
      </c>
      <c r="K219" s="133" t="s">
        <v>192</v>
      </c>
      <c r="L219" s="32"/>
      <c r="M219" s="138" t="s">
        <v>19</v>
      </c>
      <c r="N219" s="139" t="s">
        <v>43</v>
      </c>
      <c r="P219" s="140">
        <f t="shared" si="41"/>
        <v>0</v>
      </c>
      <c r="Q219" s="140">
        <v>250</v>
      </c>
      <c r="R219" s="140">
        <f t="shared" si="42"/>
        <v>250</v>
      </c>
      <c r="S219" s="140">
        <v>0</v>
      </c>
      <c r="T219" s="141">
        <f t="shared" si="43"/>
        <v>0</v>
      </c>
      <c r="AR219" s="142" t="s">
        <v>170</v>
      </c>
      <c r="AT219" s="142" t="s">
        <v>165</v>
      </c>
      <c r="AU219" s="142" t="s">
        <v>79</v>
      </c>
      <c r="AY219" s="17" t="s">
        <v>163</v>
      </c>
      <c r="BE219" s="143">
        <f t="shared" si="44"/>
        <v>0</v>
      </c>
      <c r="BF219" s="143">
        <f t="shared" si="45"/>
        <v>0</v>
      </c>
      <c r="BG219" s="143">
        <f t="shared" si="46"/>
        <v>0</v>
      </c>
      <c r="BH219" s="143">
        <f t="shared" si="47"/>
        <v>0</v>
      </c>
      <c r="BI219" s="143">
        <f t="shared" si="48"/>
        <v>0</v>
      </c>
      <c r="BJ219" s="17" t="s">
        <v>79</v>
      </c>
      <c r="BK219" s="143">
        <f t="shared" si="49"/>
        <v>0</v>
      </c>
      <c r="BL219" s="17" t="s">
        <v>170</v>
      </c>
      <c r="BM219" s="142" t="s">
        <v>1627</v>
      </c>
    </row>
    <row r="220" spans="2:65" s="1" customFormat="1" ht="16.5" customHeight="1">
      <c r="B220" s="32"/>
      <c r="C220" s="131" t="s">
        <v>965</v>
      </c>
      <c r="D220" s="131" t="s">
        <v>165</v>
      </c>
      <c r="E220" s="132" t="s">
        <v>3771</v>
      </c>
      <c r="F220" s="133" t="s">
        <v>3772</v>
      </c>
      <c r="G220" s="134" t="s">
        <v>2382</v>
      </c>
      <c r="H220" s="135">
        <v>2</v>
      </c>
      <c r="I220" s="136"/>
      <c r="J220" s="137">
        <f t="shared" si="40"/>
        <v>0</v>
      </c>
      <c r="K220" s="133" t="s">
        <v>192</v>
      </c>
      <c r="L220" s="32"/>
      <c r="M220" s="138" t="s">
        <v>19</v>
      </c>
      <c r="N220" s="139" t="s">
        <v>43</v>
      </c>
      <c r="P220" s="140">
        <f t="shared" si="41"/>
        <v>0</v>
      </c>
      <c r="Q220" s="140">
        <v>1004</v>
      </c>
      <c r="R220" s="140">
        <f t="shared" si="42"/>
        <v>2008</v>
      </c>
      <c r="S220" s="140">
        <v>0</v>
      </c>
      <c r="T220" s="141">
        <f t="shared" si="43"/>
        <v>0</v>
      </c>
      <c r="AR220" s="142" t="s">
        <v>170</v>
      </c>
      <c r="AT220" s="142" t="s">
        <v>165</v>
      </c>
      <c r="AU220" s="142" t="s">
        <v>79</v>
      </c>
      <c r="AY220" s="17" t="s">
        <v>163</v>
      </c>
      <c r="BE220" s="143">
        <f t="shared" si="44"/>
        <v>0</v>
      </c>
      <c r="BF220" s="143">
        <f t="shared" si="45"/>
        <v>0</v>
      </c>
      <c r="BG220" s="143">
        <f t="shared" si="46"/>
        <v>0</v>
      </c>
      <c r="BH220" s="143">
        <f t="shared" si="47"/>
        <v>0</v>
      </c>
      <c r="BI220" s="143">
        <f t="shared" si="48"/>
        <v>0</v>
      </c>
      <c r="BJ220" s="17" t="s">
        <v>79</v>
      </c>
      <c r="BK220" s="143">
        <f t="shared" si="49"/>
        <v>0</v>
      </c>
      <c r="BL220" s="17" t="s">
        <v>170</v>
      </c>
      <c r="BM220" s="142" t="s">
        <v>1637</v>
      </c>
    </row>
    <row r="221" spans="2:65" s="1" customFormat="1" ht="16.5" customHeight="1">
      <c r="B221" s="32"/>
      <c r="C221" s="131" t="s">
        <v>968</v>
      </c>
      <c r="D221" s="131" t="s">
        <v>165</v>
      </c>
      <c r="E221" s="132" t="s">
        <v>3649</v>
      </c>
      <c r="F221" s="133" t="s">
        <v>3650</v>
      </c>
      <c r="G221" s="134" t="s">
        <v>254</v>
      </c>
      <c r="H221" s="135">
        <v>3820</v>
      </c>
      <c r="I221" s="136"/>
      <c r="J221" s="137">
        <f t="shared" si="40"/>
        <v>0</v>
      </c>
      <c r="K221" s="133" t="s">
        <v>192</v>
      </c>
      <c r="L221" s="32"/>
      <c r="M221" s="138" t="s">
        <v>19</v>
      </c>
      <c r="N221" s="139" t="s">
        <v>43</v>
      </c>
      <c r="P221" s="140">
        <f t="shared" si="41"/>
        <v>0</v>
      </c>
      <c r="Q221" s="140">
        <v>14.7</v>
      </c>
      <c r="R221" s="140">
        <f t="shared" si="42"/>
        <v>56154</v>
      </c>
      <c r="S221" s="140">
        <v>0</v>
      </c>
      <c r="T221" s="141">
        <f t="shared" si="43"/>
        <v>0</v>
      </c>
      <c r="AR221" s="142" t="s">
        <v>170</v>
      </c>
      <c r="AT221" s="142" t="s">
        <v>165</v>
      </c>
      <c r="AU221" s="142" t="s">
        <v>79</v>
      </c>
      <c r="AY221" s="17" t="s">
        <v>163</v>
      </c>
      <c r="BE221" s="143">
        <f t="shared" si="44"/>
        <v>0</v>
      </c>
      <c r="BF221" s="143">
        <f t="shared" si="45"/>
        <v>0</v>
      </c>
      <c r="BG221" s="143">
        <f t="shared" si="46"/>
        <v>0</v>
      </c>
      <c r="BH221" s="143">
        <f t="shared" si="47"/>
        <v>0</v>
      </c>
      <c r="BI221" s="143">
        <f t="shared" si="48"/>
        <v>0</v>
      </c>
      <c r="BJ221" s="17" t="s">
        <v>79</v>
      </c>
      <c r="BK221" s="143">
        <f t="shared" si="49"/>
        <v>0</v>
      </c>
      <c r="BL221" s="17" t="s">
        <v>170</v>
      </c>
      <c r="BM221" s="142" t="s">
        <v>1645</v>
      </c>
    </row>
    <row r="222" spans="2:65" s="1" customFormat="1" ht="37.9" customHeight="1">
      <c r="B222" s="32"/>
      <c r="C222" s="131" t="s">
        <v>974</v>
      </c>
      <c r="D222" s="131" t="s">
        <v>165</v>
      </c>
      <c r="E222" s="132" t="s">
        <v>3773</v>
      </c>
      <c r="F222" s="133" t="s">
        <v>3774</v>
      </c>
      <c r="G222" s="134" t="s">
        <v>254</v>
      </c>
      <c r="H222" s="135">
        <v>3300</v>
      </c>
      <c r="I222" s="136"/>
      <c r="J222" s="137">
        <f t="shared" si="40"/>
        <v>0</v>
      </c>
      <c r="K222" s="133" t="s">
        <v>192</v>
      </c>
      <c r="L222" s="32"/>
      <c r="M222" s="138" t="s">
        <v>19</v>
      </c>
      <c r="N222" s="139" t="s">
        <v>43</v>
      </c>
      <c r="P222" s="140">
        <f t="shared" si="41"/>
        <v>0</v>
      </c>
      <c r="Q222" s="140">
        <v>13</v>
      </c>
      <c r="R222" s="140">
        <f t="shared" si="42"/>
        <v>42900</v>
      </c>
      <c r="S222" s="140">
        <v>0</v>
      </c>
      <c r="T222" s="141">
        <f t="shared" si="43"/>
        <v>0</v>
      </c>
      <c r="AR222" s="142" t="s">
        <v>170</v>
      </c>
      <c r="AT222" s="142" t="s">
        <v>165</v>
      </c>
      <c r="AU222" s="142" t="s">
        <v>79</v>
      </c>
      <c r="AY222" s="17" t="s">
        <v>163</v>
      </c>
      <c r="BE222" s="143">
        <f t="shared" si="44"/>
        <v>0</v>
      </c>
      <c r="BF222" s="143">
        <f t="shared" si="45"/>
        <v>0</v>
      </c>
      <c r="BG222" s="143">
        <f t="shared" si="46"/>
        <v>0</v>
      </c>
      <c r="BH222" s="143">
        <f t="shared" si="47"/>
        <v>0</v>
      </c>
      <c r="BI222" s="143">
        <f t="shared" si="48"/>
        <v>0</v>
      </c>
      <c r="BJ222" s="17" t="s">
        <v>79</v>
      </c>
      <c r="BK222" s="143">
        <f t="shared" si="49"/>
        <v>0</v>
      </c>
      <c r="BL222" s="17" t="s">
        <v>170</v>
      </c>
      <c r="BM222" s="142" t="s">
        <v>1653</v>
      </c>
    </row>
    <row r="223" spans="2:65" s="1" customFormat="1" ht="49.15" customHeight="1">
      <c r="B223" s="32"/>
      <c r="C223" s="131" t="s">
        <v>979</v>
      </c>
      <c r="D223" s="131" t="s">
        <v>165</v>
      </c>
      <c r="E223" s="132" t="s">
        <v>3775</v>
      </c>
      <c r="F223" s="133" t="s">
        <v>3776</v>
      </c>
      <c r="G223" s="134" t="s">
        <v>254</v>
      </c>
      <c r="H223" s="135">
        <v>180</v>
      </c>
      <c r="I223" s="136"/>
      <c r="J223" s="137">
        <f t="shared" si="40"/>
        <v>0</v>
      </c>
      <c r="K223" s="133" t="s">
        <v>192</v>
      </c>
      <c r="L223" s="32"/>
      <c r="M223" s="138" t="s">
        <v>19</v>
      </c>
      <c r="N223" s="139" t="s">
        <v>43</v>
      </c>
      <c r="P223" s="140">
        <f t="shared" si="41"/>
        <v>0</v>
      </c>
      <c r="Q223" s="140">
        <v>19</v>
      </c>
      <c r="R223" s="140">
        <f t="shared" si="42"/>
        <v>3420</v>
      </c>
      <c r="S223" s="140">
        <v>0</v>
      </c>
      <c r="T223" s="141">
        <f t="shared" si="43"/>
        <v>0</v>
      </c>
      <c r="AR223" s="142" t="s">
        <v>170</v>
      </c>
      <c r="AT223" s="142" t="s">
        <v>165</v>
      </c>
      <c r="AU223" s="142" t="s">
        <v>79</v>
      </c>
      <c r="AY223" s="17" t="s">
        <v>163</v>
      </c>
      <c r="BE223" s="143">
        <f t="shared" si="44"/>
        <v>0</v>
      </c>
      <c r="BF223" s="143">
        <f t="shared" si="45"/>
        <v>0</v>
      </c>
      <c r="BG223" s="143">
        <f t="shared" si="46"/>
        <v>0</v>
      </c>
      <c r="BH223" s="143">
        <f t="shared" si="47"/>
        <v>0</v>
      </c>
      <c r="BI223" s="143">
        <f t="shared" si="48"/>
        <v>0</v>
      </c>
      <c r="BJ223" s="17" t="s">
        <v>79</v>
      </c>
      <c r="BK223" s="143">
        <f t="shared" si="49"/>
        <v>0</v>
      </c>
      <c r="BL223" s="17" t="s">
        <v>170</v>
      </c>
      <c r="BM223" s="142" t="s">
        <v>1661</v>
      </c>
    </row>
    <row r="224" spans="2:65" s="1" customFormat="1" ht="49.15" customHeight="1">
      <c r="B224" s="32"/>
      <c r="C224" s="131" t="s">
        <v>983</v>
      </c>
      <c r="D224" s="131" t="s">
        <v>165</v>
      </c>
      <c r="E224" s="132" t="s">
        <v>3777</v>
      </c>
      <c r="F224" s="133" t="s">
        <v>3778</v>
      </c>
      <c r="G224" s="134" t="s">
        <v>254</v>
      </c>
      <c r="H224" s="135">
        <v>340</v>
      </c>
      <c r="I224" s="136"/>
      <c r="J224" s="137">
        <f t="shared" si="40"/>
        <v>0</v>
      </c>
      <c r="K224" s="133" t="s">
        <v>192</v>
      </c>
      <c r="L224" s="32"/>
      <c r="M224" s="138" t="s">
        <v>19</v>
      </c>
      <c r="N224" s="139" t="s">
        <v>43</v>
      </c>
      <c r="P224" s="140">
        <f t="shared" si="41"/>
        <v>0</v>
      </c>
      <c r="Q224" s="140">
        <v>36</v>
      </c>
      <c r="R224" s="140">
        <f t="shared" si="42"/>
        <v>12240</v>
      </c>
      <c r="S224" s="140">
        <v>0</v>
      </c>
      <c r="T224" s="141">
        <f t="shared" si="43"/>
        <v>0</v>
      </c>
      <c r="AR224" s="142" t="s">
        <v>170</v>
      </c>
      <c r="AT224" s="142" t="s">
        <v>165</v>
      </c>
      <c r="AU224" s="142" t="s">
        <v>79</v>
      </c>
      <c r="AY224" s="17" t="s">
        <v>163</v>
      </c>
      <c r="BE224" s="143">
        <f t="shared" si="44"/>
        <v>0</v>
      </c>
      <c r="BF224" s="143">
        <f t="shared" si="45"/>
        <v>0</v>
      </c>
      <c r="BG224" s="143">
        <f t="shared" si="46"/>
        <v>0</v>
      </c>
      <c r="BH224" s="143">
        <f t="shared" si="47"/>
        <v>0</v>
      </c>
      <c r="BI224" s="143">
        <f t="shared" si="48"/>
        <v>0</v>
      </c>
      <c r="BJ224" s="17" t="s">
        <v>79</v>
      </c>
      <c r="BK224" s="143">
        <f t="shared" si="49"/>
        <v>0</v>
      </c>
      <c r="BL224" s="17" t="s">
        <v>170</v>
      </c>
      <c r="BM224" s="142" t="s">
        <v>1669</v>
      </c>
    </row>
    <row r="225" spans="2:65" s="1" customFormat="1" ht="21.75" customHeight="1">
      <c r="B225" s="32"/>
      <c r="C225" s="131" t="s">
        <v>989</v>
      </c>
      <c r="D225" s="131" t="s">
        <v>165</v>
      </c>
      <c r="E225" s="132" t="s">
        <v>3779</v>
      </c>
      <c r="F225" s="133" t="s">
        <v>3780</v>
      </c>
      <c r="G225" s="134" t="s">
        <v>254</v>
      </c>
      <c r="H225" s="135">
        <v>610</v>
      </c>
      <c r="I225" s="136"/>
      <c r="J225" s="137">
        <f t="shared" si="40"/>
        <v>0</v>
      </c>
      <c r="K225" s="133" t="s">
        <v>192</v>
      </c>
      <c r="L225" s="32"/>
      <c r="M225" s="138" t="s">
        <v>19</v>
      </c>
      <c r="N225" s="139" t="s">
        <v>43</v>
      </c>
      <c r="P225" s="140">
        <f t="shared" si="41"/>
        <v>0</v>
      </c>
      <c r="Q225" s="140">
        <v>31.3</v>
      </c>
      <c r="R225" s="140">
        <f t="shared" si="42"/>
        <v>19093</v>
      </c>
      <c r="S225" s="140">
        <v>0</v>
      </c>
      <c r="T225" s="141">
        <f t="shared" si="43"/>
        <v>0</v>
      </c>
      <c r="AR225" s="142" t="s">
        <v>170</v>
      </c>
      <c r="AT225" s="142" t="s">
        <v>165</v>
      </c>
      <c r="AU225" s="142" t="s">
        <v>79</v>
      </c>
      <c r="AY225" s="17" t="s">
        <v>163</v>
      </c>
      <c r="BE225" s="143">
        <f t="shared" si="44"/>
        <v>0</v>
      </c>
      <c r="BF225" s="143">
        <f t="shared" si="45"/>
        <v>0</v>
      </c>
      <c r="BG225" s="143">
        <f t="shared" si="46"/>
        <v>0</v>
      </c>
      <c r="BH225" s="143">
        <f t="shared" si="47"/>
        <v>0</v>
      </c>
      <c r="BI225" s="143">
        <f t="shared" si="48"/>
        <v>0</v>
      </c>
      <c r="BJ225" s="17" t="s">
        <v>79</v>
      </c>
      <c r="BK225" s="143">
        <f t="shared" si="49"/>
        <v>0</v>
      </c>
      <c r="BL225" s="17" t="s">
        <v>170</v>
      </c>
      <c r="BM225" s="142" t="s">
        <v>1677</v>
      </c>
    </row>
    <row r="226" spans="2:65" s="1" customFormat="1" ht="44.25" customHeight="1">
      <c r="B226" s="32"/>
      <c r="C226" s="131" t="s">
        <v>994</v>
      </c>
      <c r="D226" s="131" t="s">
        <v>165</v>
      </c>
      <c r="E226" s="132" t="s">
        <v>3781</v>
      </c>
      <c r="F226" s="133" t="s">
        <v>3782</v>
      </c>
      <c r="G226" s="134" t="s">
        <v>254</v>
      </c>
      <c r="H226" s="135">
        <v>600</v>
      </c>
      <c r="I226" s="136"/>
      <c r="J226" s="137">
        <f t="shared" si="40"/>
        <v>0</v>
      </c>
      <c r="K226" s="133" t="s">
        <v>192</v>
      </c>
      <c r="L226" s="32"/>
      <c r="M226" s="138" t="s">
        <v>19</v>
      </c>
      <c r="N226" s="139" t="s">
        <v>43</v>
      </c>
      <c r="P226" s="140">
        <f t="shared" si="41"/>
        <v>0</v>
      </c>
      <c r="Q226" s="140">
        <v>25</v>
      </c>
      <c r="R226" s="140">
        <f t="shared" si="42"/>
        <v>15000</v>
      </c>
      <c r="S226" s="140">
        <v>0</v>
      </c>
      <c r="T226" s="141">
        <f t="shared" si="43"/>
        <v>0</v>
      </c>
      <c r="AR226" s="142" t="s">
        <v>170</v>
      </c>
      <c r="AT226" s="142" t="s">
        <v>165</v>
      </c>
      <c r="AU226" s="142" t="s">
        <v>79</v>
      </c>
      <c r="AY226" s="17" t="s">
        <v>163</v>
      </c>
      <c r="BE226" s="143">
        <f t="shared" si="44"/>
        <v>0</v>
      </c>
      <c r="BF226" s="143">
        <f t="shared" si="45"/>
        <v>0</v>
      </c>
      <c r="BG226" s="143">
        <f t="shared" si="46"/>
        <v>0</v>
      </c>
      <c r="BH226" s="143">
        <f t="shared" si="47"/>
        <v>0</v>
      </c>
      <c r="BI226" s="143">
        <f t="shared" si="48"/>
        <v>0</v>
      </c>
      <c r="BJ226" s="17" t="s">
        <v>79</v>
      </c>
      <c r="BK226" s="143">
        <f t="shared" si="49"/>
        <v>0</v>
      </c>
      <c r="BL226" s="17" t="s">
        <v>170</v>
      </c>
      <c r="BM226" s="142" t="s">
        <v>1690</v>
      </c>
    </row>
    <row r="227" spans="2:65" s="1" customFormat="1" ht="16.5" customHeight="1">
      <c r="B227" s="32"/>
      <c r="C227" s="131" t="s">
        <v>1000</v>
      </c>
      <c r="D227" s="131" t="s">
        <v>165</v>
      </c>
      <c r="E227" s="132" t="s">
        <v>3783</v>
      </c>
      <c r="F227" s="133" t="s">
        <v>3784</v>
      </c>
      <c r="G227" s="134" t="s">
        <v>254</v>
      </c>
      <c r="H227" s="135">
        <v>10</v>
      </c>
      <c r="I227" s="136"/>
      <c r="J227" s="137">
        <f t="shared" si="40"/>
        <v>0</v>
      </c>
      <c r="K227" s="133" t="s">
        <v>192</v>
      </c>
      <c r="L227" s="32"/>
      <c r="M227" s="138" t="s">
        <v>19</v>
      </c>
      <c r="N227" s="139" t="s">
        <v>43</v>
      </c>
      <c r="P227" s="140">
        <f t="shared" si="41"/>
        <v>0</v>
      </c>
      <c r="Q227" s="140">
        <v>30</v>
      </c>
      <c r="R227" s="140">
        <f t="shared" si="42"/>
        <v>300</v>
      </c>
      <c r="S227" s="140">
        <v>0</v>
      </c>
      <c r="T227" s="141">
        <f t="shared" si="43"/>
        <v>0</v>
      </c>
      <c r="AR227" s="142" t="s">
        <v>170</v>
      </c>
      <c r="AT227" s="142" t="s">
        <v>165</v>
      </c>
      <c r="AU227" s="142" t="s">
        <v>79</v>
      </c>
      <c r="AY227" s="17" t="s">
        <v>163</v>
      </c>
      <c r="BE227" s="143">
        <f t="shared" si="44"/>
        <v>0</v>
      </c>
      <c r="BF227" s="143">
        <f t="shared" si="45"/>
        <v>0</v>
      </c>
      <c r="BG227" s="143">
        <f t="shared" si="46"/>
        <v>0</v>
      </c>
      <c r="BH227" s="143">
        <f t="shared" si="47"/>
        <v>0</v>
      </c>
      <c r="BI227" s="143">
        <f t="shared" si="48"/>
        <v>0</v>
      </c>
      <c r="BJ227" s="17" t="s">
        <v>79</v>
      </c>
      <c r="BK227" s="143">
        <f t="shared" si="49"/>
        <v>0</v>
      </c>
      <c r="BL227" s="17" t="s">
        <v>170</v>
      </c>
      <c r="BM227" s="142" t="s">
        <v>1703</v>
      </c>
    </row>
    <row r="228" spans="2:65" s="1" customFormat="1" ht="24.2" customHeight="1">
      <c r="B228" s="32"/>
      <c r="C228" s="131" t="s">
        <v>1005</v>
      </c>
      <c r="D228" s="131" t="s">
        <v>165</v>
      </c>
      <c r="E228" s="132" t="s">
        <v>3654</v>
      </c>
      <c r="F228" s="133" t="s">
        <v>3655</v>
      </c>
      <c r="G228" s="134" t="s">
        <v>254</v>
      </c>
      <c r="H228" s="135">
        <v>411</v>
      </c>
      <c r="I228" s="136"/>
      <c r="J228" s="137">
        <f t="shared" si="40"/>
        <v>0</v>
      </c>
      <c r="K228" s="133" t="s">
        <v>192</v>
      </c>
      <c r="L228" s="32"/>
      <c r="M228" s="138" t="s">
        <v>19</v>
      </c>
      <c r="N228" s="139" t="s">
        <v>43</v>
      </c>
      <c r="P228" s="140">
        <f t="shared" si="41"/>
        <v>0</v>
      </c>
      <c r="Q228" s="140">
        <v>29</v>
      </c>
      <c r="R228" s="140">
        <f t="shared" si="42"/>
        <v>11919</v>
      </c>
      <c r="S228" s="140">
        <v>0</v>
      </c>
      <c r="T228" s="141">
        <f t="shared" si="43"/>
        <v>0</v>
      </c>
      <c r="AR228" s="142" t="s">
        <v>170</v>
      </c>
      <c r="AT228" s="142" t="s">
        <v>165</v>
      </c>
      <c r="AU228" s="142" t="s">
        <v>79</v>
      </c>
      <c r="AY228" s="17" t="s">
        <v>163</v>
      </c>
      <c r="BE228" s="143">
        <f t="shared" si="44"/>
        <v>0</v>
      </c>
      <c r="BF228" s="143">
        <f t="shared" si="45"/>
        <v>0</v>
      </c>
      <c r="BG228" s="143">
        <f t="shared" si="46"/>
        <v>0</v>
      </c>
      <c r="BH228" s="143">
        <f t="shared" si="47"/>
        <v>0</v>
      </c>
      <c r="BI228" s="143">
        <f t="shared" si="48"/>
        <v>0</v>
      </c>
      <c r="BJ228" s="17" t="s">
        <v>79</v>
      </c>
      <c r="BK228" s="143">
        <f t="shared" si="49"/>
        <v>0</v>
      </c>
      <c r="BL228" s="17" t="s">
        <v>170</v>
      </c>
      <c r="BM228" s="142" t="s">
        <v>1712</v>
      </c>
    </row>
    <row r="229" spans="2:65" s="1" customFormat="1" ht="33" customHeight="1">
      <c r="B229" s="32"/>
      <c r="C229" s="131" t="s">
        <v>1011</v>
      </c>
      <c r="D229" s="131" t="s">
        <v>165</v>
      </c>
      <c r="E229" s="132" t="s">
        <v>3785</v>
      </c>
      <c r="F229" s="133" t="s">
        <v>3656</v>
      </c>
      <c r="G229" s="134" t="s">
        <v>254</v>
      </c>
      <c r="H229" s="135">
        <v>411</v>
      </c>
      <c r="I229" s="136"/>
      <c r="J229" s="137">
        <f t="shared" si="40"/>
        <v>0</v>
      </c>
      <c r="K229" s="133" t="s">
        <v>192</v>
      </c>
      <c r="L229" s="32"/>
      <c r="M229" s="138" t="s">
        <v>19</v>
      </c>
      <c r="N229" s="139" t="s">
        <v>43</v>
      </c>
      <c r="P229" s="140">
        <f t="shared" si="41"/>
        <v>0</v>
      </c>
      <c r="Q229" s="140">
        <v>29</v>
      </c>
      <c r="R229" s="140">
        <f t="shared" si="42"/>
        <v>11919</v>
      </c>
      <c r="S229" s="140">
        <v>0</v>
      </c>
      <c r="T229" s="141">
        <f t="shared" si="43"/>
        <v>0</v>
      </c>
      <c r="AR229" s="142" t="s">
        <v>170</v>
      </c>
      <c r="AT229" s="142" t="s">
        <v>165</v>
      </c>
      <c r="AU229" s="142" t="s">
        <v>79</v>
      </c>
      <c r="AY229" s="17" t="s">
        <v>163</v>
      </c>
      <c r="BE229" s="143">
        <f t="shared" si="44"/>
        <v>0</v>
      </c>
      <c r="BF229" s="143">
        <f t="shared" si="45"/>
        <v>0</v>
      </c>
      <c r="BG229" s="143">
        <f t="shared" si="46"/>
        <v>0</v>
      </c>
      <c r="BH229" s="143">
        <f t="shared" si="47"/>
        <v>0</v>
      </c>
      <c r="BI229" s="143">
        <f t="shared" si="48"/>
        <v>0</v>
      </c>
      <c r="BJ229" s="17" t="s">
        <v>79</v>
      </c>
      <c r="BK229" s="143">
        <f t="shared" si="49"/>
        <v>0</v>
      </c>
      <c r="BL229" s="17" t="s">
        <v>170</v>
      </c>
      <c r="BM229" s="142" t="s">
        <v>1723</v>
      </c>
    </row>
    <row r="230" spans="2:65" s="1" customFormat="1" ht="24.2" customHeight="1">
      <c r="B230" s="32"/>
      <c r="C230" s="131" t="s">
        <v>1017</v>
      </c>
      <c r="D230" s="131" t="s">
        <v>165</v>
      </c>
      <c r="E230" s="132" t="s">
        <v>3657</v>
      </c>
      <c r="F230" s="133" t="s">
        <v>3658</v>
      </c>
      <c r="G230" s="134" t="s">
        <v>254</v>
      </c>
      <c r="H230" s="135">
        <v>180</v>
      </c>
      <c r="I230" s="136"/>
      <c r="J230" s="137">
        <f t="shared" si="40"/>
        <v>0</v>
      </c>
      <c r="K230" s="133" t="s">
        <v>192</v>
      </c>
      <c r="L230" s="32"/>
      <c r="M230" s="138" t="s">
        <v>19</v>
      </c>
      <c r="N230" s="139" t="s">
        <v>43</v>
      </c>
      <c r="P230" s="140">
        <f t="shared" si="41"/>
        <v>0</v>
      </c>
      <c r="Q230" s="140">
        <v>36.700000000000003</v>
      </c>
      <c r="R230" s="140">
        <f t="shared" si="42"/>
        <v>6606.0000000000009</v>
      </c>
      <c r="S230" s="140">
        <v>0</v>
      </c>
      <c r="T230" s="141">
        <f t="shared" si="43"/>
        <v>0</v>
      </c>
      <c r="AR230" s="142" t="s">
        <v>170</v>
      </c>
      <c r="AT230" s="142" t="s">
        <v>165</v>
      </c>
      <c r="AU230" s="142" t="s">
        <v>79</v>
      </c>
      <c r="AY230" s="17" t="s">
        <v>163</v>
      </c>
      <c r="BE230" s="143">
        <f t="shared" si="44"/>
        <v>0</v>
      </c>
      <c r="BF230" s="143">
        <f t="shared" si="45"/>
        <v>0</v>
      </c>
      <c r="BG230" s="143">
        <f t="shared" si="46"/>
        <v>0</v>
      </c>
      <c r="BH230" s="143">
        <f t="shared" si="47"/>
        <v>0</v>
      </c>
      <c r="BI230" s="143">
        <f t="shared" si="48"/>
        <v>0</v>
      </c>
      <c r="BJ230" s="17" t="s">
        <v>79</v>
      </c>
      <c r="BK230" s="143">
        <f t="shared" si="49"/>
        <v>0</v>
      </c>
      <c r="BL230" s="17" t="s">
        <v>170</v>
      </c>
      <c r="BM230" s="142" t="s">
        <v>1734</v>
      </c>
    </row>
    <row r="231" spans="2:65" s="1" customFormat="1" ht="24.2" customHeight="1">
      <c r="B231" s="32"/>
      <c r="C231" s="131" t="s">
        <v>1020</v>
      </c>
      <c r="D231" s="131" t="s">
        <v>165</v>
      </c>
      <c r="E231" s="132" t="s">
        <v>3786</v>
      </c>
      <c r="F231" s="133" t="s">
        <v>3659</v>
      </c>
      <c r="G231" s="134" t="s">
        <v>254</v>
      </c>
      <c r="H231" s="135">
        <v>180</v>
      </c>
      <c r="I231" s="136"/>
      <c r="J231" s="137">
        <f t="shared" si="40"/>
        <v>0</v>
      </c>
      <c r="K231" s="133" t="s">
        <v>192</v>
      </c>
      <c r="L231" s="32"/>
      <c r="M231" s="138" t="s">
        <v>19</v>
      </c>
      <c r="N231" s="139" t="s">
        <v>43</v>
      </c>
      <c r="P231" s="140">
        <f t="shared" si="41"/>
        <v>0</v>
      </c>
      <c r="Q231" s="140">
        <v>22</v>
      </c>
      <c r="R231" s="140">
        <f t="shared" si="42"/>
        <v>3960</v>
      </c>
      <c r="S231" s="140">
        <v>0</v>
      </c>
      <c r="T231" s="141">
        <f t="shared" si="43"/>
        <v>0</v>
      </c>
      <c r="AR231" s="142" t="s">
        <v>170</v>
      </c>
      <c r="AT231" s="142" t="s">
        <v>165</v>
      </c>
      <c r="AU231" s="142" t="s">
        <v>79</v>
      </c>
      <c r="AY231" s="17" t="s">
        <v>163</v>
      </c>
      <c r="BE231" s="143">
        <f t="shared" si="44"/>
        <v>0</v>
      </c>
      <c r="BF231" s="143">
        <f t="shared" si="45"/>
        <v>0</v>
      </c>
      <c r="BG231" s="143">
        <f t="shared" si="46"/>
        <v>0</v>
      </c>
      <c r="BH231" s="143">
        <f t="shared" si="47"/>
        <v>0</v>
      </c>
      <c r="BI231" s="143">
        <f t="shared" si="48"/>
        <v>0</v>
      </c>
      <c r="BJ231" s="17" t="s">
        <v>79</v>
      </c>
      <c r="BK231" s="143">
        <f t="shared" si="49"/>
        <v>0</v>
      </c>
      <c r="BL231" s="17" t="s">
        <v>170</v>
      </c>
      <c r="BM231" s="142" t="s">
        <v>1747</v>
      </c>
    </row>
    <row r="232" spans="2:65" s="1" customFormat="1" ht="21.75" customHeight="1">
      <c r="B232" s="32"/>
      <c r="C232" s="131" t="s">
        <v>1025</v>
      </c>
      <c r="D232" s="131" t="s">
        <v>165</v>
      </c>
      <c r="E232" s="132" t="s">
        <v>3660</v>
      </c>
      <c r="F232" s="133" t="s">
        <v>3661</v>
      </c>
      <c r="G232" s="134" t="s">
        <v>2382</v>
      </c>
      <c r="H232" s="135">
        <v>12453</v>
      </c>
      <c r="I232" s="136"/>
      <c r="J232" s="137">
        <f t="shared" si="40"/>
        <v>0</v>
      </c>
      <c r="K232" s="133" t="s">
        <v>192</v>
      </c>
      <c r="L232" s="32"/>
      <c r="M232" s="138" t="s">
        <v>19</v>
      </c>
      <c r="N232" s="139" t="s">
        <v>43</v>
      </c>
      <c r="P232" s="140">
        <f t="shared" si="41"/>
        <v>0</v>
      </c>
      <c r="Q232" s="140">
        <v>3.67</v>
      </c>
      <c r="R232" s="140">
        <f t="shared" si="42"/>
        <v>45702.51</v>
      </c>
      <c r="S232" s="140">
        <v>0</v>
      </c>
      <c r="T232" s="141">
        <f t="shared" si="43"/>
        <v>0</v>
      </c>
      <c r="AR232" s="142" t="s">
        <v>170</v>
      </c>
      <c r="AT232" s="142" t="s">
        <v>165</v>
      </c>
      <c r="AU232" s="142" t="s">
        <v>79</v>
      </c>
      <c r="AY232" s="17" t="s">
        <v>163</v>
      </c>
      <c r="BE232" s="143">
        <f t="shared" si="44"/>
        <v>0</v>
      </c>
      <c r="BF232" s="143">
        <f t="shared" si="45"/>
        <v>0</v>
      </c>
      <c r="BG232" s="143">
        <f t="shared" si="46"/>
        <v>0</v>
      </c>
      <c r="BH232" s="143">
        <f t="shared" si="47"/>
        <v>0</v>
      </c>
      <c r="BI232" s="143">
        <f t="shared" si="48"/>
        <v>0</v>
      </c>
      <c r="BJ232" s="17" t="s">
        <v>79</v>
      </c>
      <c r="BK232" s="143">
        <f t="shared" si="49"/>
        <v>0</v>
      </c>
      <c r="BL232" s="17" t="s">
        <v>170</v>
      </c>
      <c r="BM232" s="142" t="s">
        <v>1757</v>
      </c>
    </row>
    <row r="233" spans="2:65" s="1" customFormat="1" ht="24.2" customHeight="1">
      <c r="B233" s="32"/>
      <c r="C233" s="131" t="s">
        <v>1032</v>
      </c>
      <c r="D233" s="131" t="s">
        <v>165</v>
      </c>
      <c r="E233" s="132" t="s">
        <v>3787</v>
      </c>
      <c r="F233" s="133" t="s">
        <v>3662</v>
      </c>
      <c r="G233" s="134" t="s">
        <v>2382</v>
      </c>
      <c r="H233" s="135">
        <v>9090</v>
      </c>
      <c r="I233" s="136"/>
      <c r="J233" s="137">
        <f t="shared" si="40"/>
        <v>0</v>
      </c>
      <c r="K233" s="133" t="s">
        <v>192</v>
      </c>
      <c r="L233" s="32"/>
      <c r="M233" s="138" t="s">
        <v>19</v>
      </c>
      <c r="N233" s="139" t="s">
        <v>43</v>
      </c>
      <c r="P233" s="140">
        <f t="shared" si="41"/>
        <v>0</v>
      </c>
      <c r="Q233" s="140">
        <v>3</v>
      </c>
      <c r="R233" s="140">
        <f t="shared" si="42"/>
        <v>27270</v>
      </c>
      <c r="S233" s="140">
        <v>0</v>
      </c>
      <c r="T233" s="141">
        <f t="shared" si="43"/>
        <v>0</v>
      </c>
      <c r="AR233" s="142" t="s">
        <v>170</v>
      </c>
      <c r="AT233" s="142" t="s">
        <v>165</v>
      </c>
      <c r="AU233" s="142" t="s">
        <v>79</v>
      </c>
      <c r="AY233" s="17" t="s">
        <v>163</v>
      </c>
      <c r="BE233" s="143">
        <f t="shared" si="44"/>
        <v>0</v>
      </c>
      <c r="BF233" s="143">
        <f t="shared" si="45"/>
        <v>0</v>
      </c>
      <c r="BG233" s="143">
        <f t="shared" si="46"/>
        <v>0</v>
      </c>
      <c r="BH233" s="143">
        <f t="shared" si="47"/>
        <v>0</v>
      </c>
      <c r="BI233" s="143">
        <f t="shared" si="48"/>
        <v>0</v>
      </c>
      <c r="BJ233" s="17" t="s">
        <v>79</v>
      </c>
      <c r="BK233" s="143">
        <f t="shared" si="49"/>
        <v>0</v>
      </c>
      <c r="BL233" s="17" t="s">
        <v>170</v>
      </c>
      <c r="BM233" s="142" t="s">
        <v>1770</v>
      </c>
    </row>
    <row r="234" spans="2:65" s="1" customFormat="1" ht="21.75" customHeight="1">
      <c r="B234" s="32"/>
      <c r="C234" s="131" t="s">
        <v>1038</v>
      </c>
      <c r="D234" s="131" t="s">
        <v>165</v>
      </c>
      <c r="E234" s="132" t="s">
        <v>3788</v>
      </c>
      <c r="F234" s="133" t="s">
        <v>3789</v>
      </c>
      <c r="G234" s="134" t="s">
        <v>2382</v>
      </c>
      <c r="H234" s="135">
        <v>545</v>
      </c>
      <c r="I234" s="136"/>
      <c r="J234" s="137">
        <f t="shared" si="40"/>
        <v>0</v>
      </c>
      <c r="K234" s="133" t="s">
        <v>192</v>
      </c>
      <c r="L234" s="32"/>
      <c r="M234" s="138" t="s">
        <v>19</v>
      </c>
      <c r="N234" s="139" t="s">
        <v>43</v>
      </c>
      <c r="P234" s="140">
        <f t="shared" si="41"/>
        <v>0</v>
      </c>
      <c r="Q234" s="140">
        <v>6.3504587155963304</v>
      </c>
      <c r="R234" s="140">
        <f t="shared" si="42"/>
        <v>3461</v>
      </c>
      <c r="S234" s="140">
        <v>0</v>
      </c>
      <c r="T234" s="141">
        <f t="shared" si="43"/>
        <v>0</v>
      </c>
      <c r="AR234" s="142" t="s">
        <v>170</v>
      </c>
      <c r="AT234" s="142" t="s">
        <v>165</v>
      </c>
      <c r="AU234" s="142" t="s">
        <v>79</v>
      </c>
      <c r="AY234" s="17" t="s">
        <v>163</v>
      </c>
      <c r="BE234" s="143">
        <f t="shared" si="44"/>
        <v>0</v>
      </c>
      <c r="BF234" s="143">
        <f t="shared" si="45"/>
        <v>0</v>
      </c>
      <c r="BG234" s="143">
        <f t="shared" si="46"/>
        <v>0</v>
      </c>
      <c r="BH234" s="143">
        <f t="shared" si="47"/>
        <v>0</v>
      </c>
      <c r="BI234" s="143">
        <f t="shared" si="48"/>
        <v>0</v>
      </c>
      <c r="BJ234" s="17" t="s">
        <v>79</v>
      </c>
      <c r="BK234" s="143">
        <f t="shared" si="49"/>
        <v>0</v>
      </c>
      <c r="BL234" s="17" t="s">
        <v>170</v>
      </c>
      <c r="BM234" s="142" t="s">
        <v>1780</v>
      </c>
    </row>
    <row r="235" spans="2:65" s="1" customFormat="1" ht="21.75" customHeight="1">
      <c r="B235" s="32"/>
      <c r="C235" s="131" t="s">
        <v>1044</v>
      </c>
      <c r="D235" s="131" t="s">
        <v>165</v>
      </c>
      <c r="E235" s="132" t="s">
        <v>3790</v>
      </c>
      <c r="F235" s="133" t="s">
        <v>3791</v>
      </c>
      <c r="G235" s="134" t="s">
        <v>2382</v>
      </c>
      <c r="H235" s="135">
        <v>1818</v>
      </c>
      <c r="I235" s="136"/>
      <c r="J235" s="137">
        <f t="shared" si="40"/>
        <v>0</v>
      </c>
      <c r="K235" s="133" t="s">
        <v>192</v>
      </c>
      <c r="L235" s="32"/>
      <c r="M235" s="138" t="s">
        <v>19</v>
      </c>
      <c r="N235" s="139" t="s">
        <v>43</v>
      </c>
      <c r="P235" s="140">
        <f t="shared" si="41"/>
        <v>0</v>
      </c>
      <c r="Q235" s="140">
        <v>7.7997799779978001</v>
      </c>
      <c r="R235" s="140">
        <f t="shared" si="42"/>
        <v>14180</v>
      </c>
      <c r="S235" s="140">
        <v>0</v>
      </c>
      <c r="T235" s="141">
        <f t="shared" si="43"/>
        <v>0</v>
      </c>
      <c r="AR235" s="142" t="s">
        <v>170</v>
      </c>
      <c r="AT235" s="142" t="s">
        <v>165</v>
      </c>
      <c r="AU235" s="142" t="s">
        <v>79</v>
      </c>
      <c r="AY235" s="17" t="s">
        <v>163</v>
      </c>
      <c r="BE235" s="143">
        <f t="shared" si="44"/>
        <v>0</v>
      </c>
      <c r="BF235" s="143">
        <f t="shared" si="45"/>
        <v>0</v>
      </c>
      <c r="BG235" s="143">
        <f t="shared" si="46"/>
        <v>0</v>
      </c>
      <c r="BH235" s="143">
        <f t="shared" si="47"/>
        <v>0</v>
      </c>
      <c r="BI235" s="143">
        <f t="shared" si="48"/>
        <v>0</v>
      </c>
      <c r="BJ235" s="17" t="s">
        <v>79</v>
      </c>
      <c r="BK235" s="143">
        <f t="shared" si="49"/>
        <v>0</v>
      </c>
      <c r="BL235" s="17" t="s">
        <v>170</v>
      </c>
      <c r="BM235" s="142" t="s">
        <v>1792</v>
      </c>
    </row>
    <row r="236" spans="2:65" s="1" customFormat="1" ht="21.75" customHeight="1">
      <c r="B236" s="32"/>
      <c r="C236" s="131" t="s">
        <v>1052</v>
      </c>
      <c r="D236" s="131" t="s">
        <v>165</v>
      </c>
      <c r="E236" s="132" t="s">
        <v>3792</v>
      </c>
      <c r="F236" s="133" t="s">
        <v>3793</v>
      </c>
      <c r="G236" s="134" t="s">
        <v>2382</v>
      </c>
      <c r="H236" s="135">
        <v>1000</v>
      </c>
      <c r="I236" s="136"/>
      <c r="J236" s="137">
        <f t="shared" si="40"/>
        <v>0</v>
      </c>
      <c r="K236" s="133" t="s">
        <v>192</v>
      </c>
      <c r="L236" s="32"/>
      <c r="M236" s="138" t="s">
        <v>19</v>
      </c>
      <c r="N236" s="139" t="s">
        <v>43</v>
      </c>
      <c r="P236" s="140">
        <f t="shared" si="41"/>
        <v>0</v>
      </c>
      <c r="Q236" s="140">
        <v>8.15</v>
      </c>
      <c r="R236" s="140">
        <f t="shared" si="42"/>
        <v>8150</v>
      </c>
      <c r="S236" s="140">
        <v>0</v>
      </c>
      <c r="T236" s="141">
        <f t="shared" si="43"/>
        <v>0</v>
      </c>
      <c r="AR236" s="142" t="s">
        <v>170</v>
      </c>
      <c r="AT236" s="142" t="s">
        <v>165</v>
      </c>
      <c r="AU236" s="142" t="s">
        <v>79</v>
      </c>
      <c r="AY236" s="17" t="s">
        <v>163</v>
      </c>
      <c r="BE236" s="143">
        <f t="shared" si="44"/>
        <v>0</v>
      </c>
      <c r="BF236" s="143">
        <f t="shared" si="45"/>
        <v>0</v>
      </c>
      <c r="BG236" s="143">
        <f t="shared" si="46"/>
        <v>0</v>
      </c>
      <c r="BH236" s="143">
        <f t="shared" si="47"/>
        <v>0</v>
      </c>
      <c r="BI236" s="143">
        <f t="shared" si="48"/>
        <v>0</v>
      </c>
      <c r="BJ236" s="17" t="s">
        <v>79</v>
      </c>
      <c r="BK236" s="143">
        <f t="shared" si="49"/>
        <v>0</v>
      </c>
      <c r="BL236" s="17" t="s">
        <v>170</v>
      </c>
      <c r="BM236" s="142" t="s">
        <v>1804</v>
      </c>
    </row>
    <row r="237" spans="2:65" s="1" customFormat="1" ht="37.9" customHeight="1">
      <c r="B237" s="32"/>
      <c r="C237" s="131" t="s">
        <v>1058</v>
      </c>
      <c r="D237" s="131" t="s">
        <v>165</v>
      </c>
      <c r="E237" s="132" t="s">
        <v>3794</v>
      </c>
      <c r="F237" s="133" t="s">
        <v>3795</v>
      </c>
      <c r="G237" s="134" t="s">
        <v>2382</v>
      </c>
      <c r="H237" s="135">
        <v>3363</v>
      </c>
      <c r="I237" s="136"/>
      <c r="J237" s="137">
        <f t="shared" si="40"/>
        <v>0</v>
      </c>
      <c r="K237" s="133" t="s">
        <v>192</v>
      </c>
      <c r="L237" s="32"/>
      <c r="M237" s="138" t="s">
        <v>19</v>
      </c>
      <c r="N237" s="139" t="s">
        <v>43</v>
      </c>
      <c r="P237" s="140">
        <f t="shared" si="41"/>
        <v>0</v>
      </c>
      <c r="Q237" s="140">
        <v>2.3999405292893301</v>
      </c>
      <c r="R237" s="140">
        <f t="shared" si="42"/>
        <v>8071.0000000000173</v>
      </c>
      <c r="S237" s="140">
        <v>0</v>
      </c>
      <c r="T237" s="141">
        <f t="shared" si="43"/>
        <v>0</v>
      </c>
      <c r="AR237" s="142" t="s">
        <v>170</v>
      </c>
      <c r="AT237" s="142" t="s">
        <v>165</v>
      </c>
      <c r="AU237" s="142" t="s">
        <v>79</v>
      </c>
      <c r="AY237" s="17" t="s">
        <v>163</v>
      </c>
      <c r="BE237" s="143">
        <f t="shared" si="44"/>
        <v>0</v>
      </c>
      <c r="BF237" s="143">
        <f t="shared" si="45"/>
        <v>0</v>
      </c>
      <c r="BG237" s="143">
        <f t="shared" si="46"/>
        <v>0</v>
      </c>
      <c r="BH237" s="143">
        <f t="shared" si="47"/>
        <v>0</v>
      </c>
      <c r="BI237" s="143">
        <f t="shared" si="48"/>
        <v>0</v>
      </c>
      <c r="BJ237" s="17" t="s">
        <v>79</v>
      </c>
      <c r="BK237" s="143">
        <f t="shared" si="49"/>
        <v>0</v>
      </c>
      <c r="BL237" s="17" t="s">
        <v>170</v>
      </c>
      <c r="BM237" s="142" t="s">
        <v>1816</v>
      </c>
    </row>
    <row r="238" spans="2:65" s="1" customFormat="1" ht="16.5" customHeight="1">
      <c r="B238" s="32"/>
      <c r="C238" s="131" t="s">
        <v>1064</v>
      </c>
      <c r="D238" s="131" t="s">
        <v>165</v>
      </c>
      <c r="E238" s="132" t="s">
        <v>3796</v>
      </c>
      <c r="F238" s="133" t="s">
        <v>3797</v>
      </c>
      <c r="G238" s="134" t="s">
        <v>2382</v>
      </c>
      <c r="H238" s="135">
        <v>1</v>
      </c>
      <c r="I238" s="136"/>
      <c r="J238" s="137">
        <f t="shared" si="40"/>
        <v>0</v>
      </c>
      <c r="K238" s="133" t="s">
        <v>192</v>
      </c>
      <c r="L238" s="32"/>
      <c r="M238" s="138" t="s">
        <v>19</v>
      </c>
      <c r="N238" s="139" t="s">
        <v>43</v>
      </c>
      <c r="P238" s="140">
        <f t="shared" si="41"/>
        <v>0</v>
      </c>
      <c r="Q238" s="140">
        <v>969</v>
      </c>
      <c r="R238" s="140">
        <f t="shared" si="42"/>
        <v>969</v>
      </c>
      <c r="S238" s="140">
        <v>0</v>
      </c>
      <c r="T238" s="141">
        <f t="shared" si="43"/>
        <v>0</v>
      </c>
      <c r="AR238" s="142" t="s">
        <v>170</v>
      </c>
      <c r="AT238" s="142" t="s">
        <v>165</v>
      </c>
      <c r="AU238" s="142" t="s">
        <v>79</v>
      </c>
      <c r="AY238" s="17" t="s">
        <v>163</v>
      </c>
      <c r="BE238" s="143">
        <f t="shared" si="44"/>
        <v>0</v>
      </c>
      <c r="BF238" s="143">
        <f t="shared" si="45"/>
        <v>0</v>
      </c>
      <c r="BG238" s="143">
        <f t="shared" si="46"/>
        <v>0</v>
      </c>
      <c r="BH238" s="143">
        <f t="shared" si="47"/>
        <v>0</v>
      </c>
      <c r="BI238" s="143">
        <f t="shared" si="48"/>
        <v>0</v>
      </c>
      <c r="BJ238" s="17" t="s">
        <v>79</v>
      </c>
      <c r="BK238" s="143">
        <f t="shared" si="49"/>
        <v>0</v>
      </c>
      <c r="BL238" s="17" t="s">
        <v>170</v>
      </c>
      <c r="BM238" s="142" t="s">
        <v>1826</v>
      </c>
    </row>
    <row r="239" spans="2:65" s="1" customFormat="1" ht="24.2" customHeight="1">
      <c r="B239" s="32"/>
      <c r="C239" s="131" t="s">
        <v>1069</v>
      </c>
      <c r="D239" s="131" t="s">
        <v>165</v>
      </c>
      <c r="E239" s="132" t="s">
        <v>3798</v>
      </c>
      <c r="F239" s="133" t="s">
        <v>3799</v>
      </c>
      <c r="G239" s="134" t="s">
        <v>2382</v>
      </c>
      <c r="H239" s="135">
        <v>1</v>
      </c>
      <c r="I239" s="136"/>
      <c r="J239" s="137">
        <f t="shared" si="40"/>
        <v>0</v>
      </c>
      <c r="K239" s="133" t="s">
        <v>192</v>
      </c>
      <c r="L239" s="32"/>
      <c r="M239" s="138" t="s">
        <v>19</v>
      </c>
      <c r="N239" s="139" t="s">
        <v>43</v>
      </c>
      <c r="P239" s="140">
        <f t="shared" si="41"/>
        <v>0</v>
      </c>
      <c r="Q239" s="140">
        <v>1216</v>
      </c>
      <c r="R239" s="140">
        <f t="shared" si="42"/>
        <v>1216</v>
      </c>
      <c r="S239" s="140">
        <v>0</v>
      </c>
      <c r="T239" s="141">
        <f t="shared" si="43"/>
        <v>0</v>
      </c>
      <c r="AR239" s="142" t="s">
        <v>170</v>
      </c>
      <c r="AT239" s="142" t="s">
        <v>165</v>
      </c>
      <c r="AU239" s="142" t="s">
        <v>79</v>
      </c>
      <c r="AY239" s="17" t="s">
        <v>163</v>
      </c>
      <c r="BE239" s="143">
        <f t="shared" si="44"/>
        <v>0</v>
      </c>
      <c r="BF239" s="143">
        <f t="shared" si="45"/>
        <v>0</v>
      </c>
      <c r="BG239" s="143">
        <f t="shared" si="46"/>
        <v>0</v>
      </c>
      <c r="BH239" s="143">
        <f t="shared" si="47"/>
        <v>0</v>
      </c>
      <c r="BI239" s="143">
        <f t="shared" si="48"/>
        <v>0</v>
      </c>
      <c r="BJ239" s="17" t="s">
        <v>79</v>
      </c>
      <c r="BK239" s="143">
        <f t="shared" si="49"/>
        <v>0</v>
      </c>
      <c r="BL239" s="17" t="s">
        <v>170</v>
      </c>
      <c r="BM239" s="142" t="s">
        <v>1835</v>
      </c>
    </row>
    <row r="240" spans="2:65" s="1" customFormat="1" ht="21.75" customHeight="1">
      <c r="B240" s="32"/>
      <c r="C240" s="131" t="s">
        <v>1076</v>
      </c>
      <c r="D240" s="131" t="s">
        <v>165</v>
      </c>
      <c r="E240" s="132" t="s">
        <v>3665</v>
      </c>
      <c r="F240" s="133" t="s">
        <v>3666</v>
      </c>
      <c r="G240" s="134" t="s">
        <v>2382</v>
      </c>
      <c r="H240" s="135">
        <v>10</v>
      </c>
      <c r="I240" s="136"/>
      <c r="J240" s="137">
        <f t="shared" si="40"/>
        <v>0</v>
      </c>
      <c r="K240" s="133" t="s">
        <v>192</v>
      </c>
      <c r="L240" s="32"/>
      <c r="M240" s="138" t="s">
        <v>19</v>
      </c>
      <c r="N240" s="139" t="s">
        <v>43</v>
      </c>
      <c r="P240" s="140">
        <f t="shared" si="41"/>
        <v>0</v>
      </c>
      <c r="Q240" s="140">
        <v>44.12</v>
      </c>
      <c r="R240" s="140">
        <f t="shared" si="42"/>
        <v>441.2</v>
      </c>
      <c r="S240" s="140">
        <v>0</v>
      </c>
      <c r="T240" s="141">
        <f t="shared" si="43"/>
        <v>0</v>
      </c>
      <c r="AR240" s="142" t="s">
        <v>170</v>
      </c>
      <c r="AT240" s="142" t="s">
        <v>165</v>
      </c>
      <c r="AU240" s="142" t="s">
        <v>79</v>
      </c>
      <c r="AY240" s="17" t="s">
        <v>163</v>
      </c>
      <c r="BE240" s="143">
        <f t="shared" si="44"/>
        <v>0</v>
      </c>
      <c r="BF240" s="143">
        <f t="shared" si="45"/>
        <v>0</v>
      </c>
      <c r="BG240" s="143">
        <f t="shared" si="46"/>
        <v>0</v>
      </c>
      <c r="BH240" s="143">
        <f t="shared" si="47"/>
        <v>0</v>
      </c>
      <c r="BI240" s="143">
        <f t="shared" si="48"/>
        <v>0</v>
      </c>
      <c r="BJ240" s="17" t="s">
        <v>79</v>
      </c>
      <c r="BK240" s="143">
        <f t="shared" si="49"/>
        <v>0</v>
      </c>
      <c r="BL240" s="17" t="s">
        <v>170</v>
      </c>
      <c r="BM240" s="142" t="s">
        <v>1844</v>
      </c>
    </row>
    <row r="241" spans="2:65" s="1" customFormat="1" ht="16.5" customHeight="1">
      <c r="B241" s="32"/>
      <c r="C241" s="131" t="s">
        <v>1083</v>
      </c>
      <c r="D241" s="131" t="s">
        <v>165</v>
      </c>
      <c r="E241" s="132" t="s">
        <v>3800</v>
      </c>
      <c r="F241" s="133" t="s">
        <v>3667</v>
      </c>
      <c r="G241" s="134" t="s">
        <v>2382</v>
      </c>
      <c r="H241" s="135">
        <v>10</v>
      </c>
      <c r="I241" s="136"/>
      <c r="J241" s="137">
        <f t="shared" si="40"/>
        <v>0</v>
      </c>
      <c r="K241" s="133" t="s">
        <v>192</v>
      </c>
      <c r="L241" s="32"/>
      <c r="M241" s="138" t="s">
        <v>19</v>
      </c>
      <c r="N241" s="139" t="s">
        <v>43</v>
      </c>
      <c r="P241" s="140">
        <f t="shared" si="41"/>
        <v>0</v>
      </c>
      <c r="Q241" s="140">
        <v>7</v>
      </c>
      <c r="R241" s="140">
        <f t="shared" si="42"/>
        <v>70</v>
      </c>
      <c r="S241" s="140">
        <v>0</v>
      </c>
      <c r="T241" s="141">
        <f t="shared" si="43"/>
        <v>0</v>
      </c>
      <c r="AR241" s="142" t="s">
        <v>170</v>
      </c>
      <c r="AT241" s="142" t="s">
        <v>165</v>
      </c>
      <c r="AU241" s="142" t="s">
        <v>79</v>
      </c>
      <c r="AY241" s="17" t="s">
        <v>163</v>
      </c>
      <c r="BE241" s="143">
        <f t="shared" si="44"/>
        <v>0</v>
      </c>
      <c r="BF241" s="143">
        <f t="shared" si="45"/>
        <v>0</v>
      </c>
      <c r="BG241" s="143">
        <f t="shared" si="46"/>
        <v>0</v>
      </c>
      <c r="BH241" s="143">
        <f t="shared" si="47"/>
        <v>0</v>
      </c>
      <c r="BI241" s="143">
        <f t="shared" si="48"/>
        <v>0</v>
      </c>
      <c r="BJ241" s="17" t="s">
        <v>79</v>
      </c>
      <c r="BK241" s="143">
        <f t="shared" si="49"/>
        <v>0</v>
      </c>
      <c r="BL241" s="17" t="s">
        <v>170</v>
      </c>
      <c r="BM241" s="142" t="s">
        <v>1859</v>
      </c>
    </row>
    <row r="242" spans="2:65" s="1" customFormat="1" ht="21.75" customHeight="1">
      <c r="B242" s="32"/>
      <c r="C242" s="131" t="s">
        <v>1088</v>
      </c>
      <c r="D242" s="131" t="s">
        <v>165</v>
      </c>
      <c r="E242" s="132" t="s">
        <v>3801</v>
      </c>
      <c r="F242" s="133" t="s">
        <v>3802</v>
      </c>
      <c r="G242" s="134" t="s">
        <v>2382</v>
      </c>
      <c r="H242" s="135">
        <v>22</v>
      </c>
      <c r="I242" s="136"/>
      <c r="J242" s="137">
        <f t="shared" ref="J242:J273" si="50">ROUND(I242*H242,2)</f>
        <v>0</v>
      </c>
      <c r="K242" s="133" t="s">
        <v>192</v>
      </c>
      <c r="L242" s="32"/>
      <c r="M242" s="138" t="s">
        <v>19</v>
      </c>
      <c r="N242" s="139" t="s">
        <v>43</v>
      </c>
      <c r="P242" s="140">
        <f t="shared" ref="P242:P273" si="51">O242*H242</f>
        <v>0</v>
      </c>
      <c r="Q242" s="140">
        <v>267</v>
      </c>
      <c r="R242" s="140">
        <f t="shared" ref="R242:R273" si="52">Q242*H242</f>
        <v>5874</v>
      </c>
      <c r="S242" s="140">
        <v>0</v>
      </c>
      <c r="T242" s="141">
        <f t="shared" ref="T242:T273" si="53">S242*H242</f>
        <v>0</v>
      </c>
      <c r="AR242" s="142" t="s">
        <v>170</v>
      </c>
      <c r="AT242" s="142" t="s">
        <v>165</v>
      </c>
      <c r="AU242" s="142" t="s">
        <v>79</v>
      </c>
      <c r="AY242" s="17" t="s">
        <v>163</v>
      </c>
      <c r="BE242" s="143">
        <f t="shared" ref="BE242:BE249" si="54">IF(N242="základní",J242,0)</f>
        <v>0</v>
      </c>
      <c r="BF242" s="143">
        <f t="shared" ref="BF242:BF249" si="55">IF(N242="snížená",J242,0)</f>
        <v>0</v>
      </c>
      <c r="BG242" s="143">
        <f t="shared" ref="BG242:BG249" si="56">IF(N242="zákl. přenesená",J242,0)</f>
        <v>0</v>
      </c>
      <c r="BH242" s="143">
        <f t="shared" ref="BH242:BH249" si="57">IF(N242="sníž. přenesená",J242,0)</f>
        <v>0</v>
      </c>
      <c r="BI242" s="143">
        <f t="shared" ref="BI242:BI249" si="58">IF(N242="nulová",J242,0)</f>
        <v>0</v>
      </c>
      <c r="BJ242" s="17" t="s">
        <v>79</v>
      </c>
      <c r="BK242" s="143">
        <f t="shared" ref="BK242:BK249" si="59">ROUND(I242*H242,2)</f>
        <v>0</v>
      </c>
      <c r="BL242" s="17" t="s">
        <v>170</v>
      </c>
      <c r="BM242" s="142" t="s">
        <v>1868</v>
      </c>
    </row>
    <row r="243" spans="2:65" s="1" customFormat="1" ht="16.5" customHeight="1">
      <c r="B243" s="32"/>
      <c r="C243" s="131" t="s">
        <v>1093</v>
      </c>
      <c r="D243" s="131" t="s">
        <v>165</v>
      </c>
      <c r="E243" s="132" t="s">
        <v>3803</v>
      </c>
      <c r="F243" s="133" t="s">
        <v>3804</v>
      </c>
      <c r="G243" s="134" t="s">
        <v>2382</v>
      </c>
      <c r="H243" s="135">
        <v>1</v>
      </c>
      <c r="I243" s="136"/>
      <c r="J243" s="137">
        <f t="shared" si="50"/>
        <v>0</v>
      </c>
      <c r="K243" s="133" t="s">
        <v>192</v>
      </c>
      <c r="L243" s="32"/>
      <c r="M243" s="138" t="s">
        <v>19</v>
      </c>
      <c r="N243" s="139" t="s">
        <v>43</v>
      </c>
      <c r="P243" s="140">
        <f t="shared" si="51"/>
        <v>0</v>
      </c>
      <c r="Q243" s="140">
        <v>482</v>
      </c>
      <c r="R243" s="140">
        <f t="shared" si="52"/>
        <v>482</v>
      </c>
      <c r="S243" s="140">
        <v>0</v>
      </c>
      <c r="T243" s="141">
        <f t="shared" si="53"/>
        <v>0</v>
      </c>
      <c r="AR243" s="142" t="s">
        <v>170</v>
      </c>
      <c r="AT243" s="142" t="s">
        <v>165</v>
      </c>
      <c r="AU243" s="142" t="s">
        <v>79</v>
      </c>
      <c r="AY243" s="17" t="s">
        <v>163</v>
      </c>
      <c r="BE243" s="143">
        <f t="shared" si="54"/>
        <v>0</v>
      </c>
      <c r="BF243" s="143">
        <f t="shared" si="55"/>
        <v>0</v>
      </c>
      <c r="BG243" s="143">
        <f t="shared" si="56"/>
        <v>0</v>
      </c>
      <c r="BH243" s="143">
        <f t="shared" si="57"/>
        <v>0</v>
      </c>
      <c r="BI243" s="143">
        <f t="shared" si="58"/>
        <v>0</v>
      </c>
      <c r="BJ243" s="17" t="s">
        <v>79</v>
      </c>
      <c r="BK243" s="143">
        <f t="shared" si="59"/>
        <v>0</v>
      </c>
      <c r="BL243" s="17" t="s">
        <v>170</v>
      </c>
      <c r="BM243" s="142" t="s">
        <v>1879</v>
      </c>
    </row>
    <row r="244" spans="2:65" s="1" customFormat="1" ht="16.5" customHeight="1">
      <c r="B244" s="32"/>
      <c r="C244" s="131" t="s">
        <v>1100</v>
      </c>
      <c r="D244" s="131" t="s">
        <v>165</v>
      </c>
      <c r="E244" s="132" t="s">
        <v>3805</v>
      </c>
      <c r="F244" s="133" t="s">
        <v>3806</v>
      </c>
      <c r="G244" s="134" t="s">
        <v>2382</v>
      </c>
      <c r="H244" s="135">
        <v>179</v>
      </c>
      <c r="I244" s="136"/>
      <c r="J244" s="137">
        <f t="shared" si="50"/>
        <v>0</v>
      </c>
      <c r="K244" s="133" t="s">
        <v>192</v>
      </c>
      <c r="L244" s="32"/>
      <c r="M244" s="138" t="s">
        <v>19</v>
      </c>
      <c r="N244" s="139" t="s">
        <v>43</v>
      </c>
      <c r="P244" s="140">
        <f t="shared" si="51"/>
        <v>0</v>
      </c>
      <c r="Q244" s="140">
        <v>48.2</v>
      </c>
      <c r="R244" s="140">
        <f t="shared" si="52"/>
        <v>8627.8000000000011</v>
      </c>
      <c r="S244" s="140">
        <v>0</v>
      </c>
      <c r="T244" s="141">
        <f t="shared" si="53"/>
        <v>0</v>
      </c>
      <c r="AR244" s="142" t="s">
        <v>170</v>
      </c>
      <c r="AT244" s="142" t="s">
        <v>165</v>
      </c>
      <c r="AU244" s="142" t="s">
        <v>79</v>
      </c>
      <c r="AY244" s="17" t="s">
        <v>163</v>
      </c>
      <c r="BE244" s="143">
        <f t="shared" si="54"/>
        <v>0</v>
      </c>
      <c r="BF244" s="143">
        <f t="shared" si="55"/>
        <v>0</v>
      </c>
      <c r="BG244" s="143">
        <f t="shared" si="56"/>
        <v>0</v>
      </c>
      <c r="BH244" s="143">
        <f t="shared" si="57"/>
        <v>0</v>
      </c>
      <c r="BI244" s="143">
        <f t="shared" si="58"/>
        <v>0</v>
      </c>
      <c r="BJ244" s="17" t="s">
        <v>79</v>
      </c>
      <c r="BK244" s="143">
        <f t="shared" si="59"/>
        <v>0</v>
      </c>
      <c r="BL244" s="17" t="s">
        <v>170</v>
      </c>
      <c r="BM244" s="142" t="s">
        <v>1887</v>
      </c>
    </row>
    <row r="245" spans="2:65" s="1" customFormat="1" ht="16.5" customHeight="1">
      <c r="B245" s="32"/>
      <c r="C245" s="131" t="s">
        <v>1106</v>
      </c>
      <c r="D245" s="131" t="s">
        <v>165</v>
      </c>
      <c r="E245" s="132" t="s">
        <v>3807</v>
      </c>
      <c r="F245" s="133" t="s">
        <v>3808</v>
      </c>
      <c r="G245" s="134" t="s">
        <v>2382</v>
      </c>
      <c r="H245" s="135">
        <v>1</v>
      </c>
      <c r="I245" s="136"/>
      <c r="J245" s="137">
        <f t="shared" si="50"/>
        <v>0</v>
      </c>
      <c r="K245" s="133" t="s">
        <v>192</v>
      </c>
      <c r="L245" s="32"/>
      <c r="M245" s="138" t="s">
        <v>19</v>
      </c>
      <c r="N245" s="139" t="s">
        <v>43</v>
      </c>
      <c r="P245" s="140">
        <f t="shared" si="51"/>
        <v>0</v>
      </c>
      <c r="Q245" s="140">
        <v>6350</v>
      </c>
      <c r="R245" s="140">
        <f t="shared" si="52"/>
        <v>6350</v>
      </c>
      <c r="S245" s="140">
        <v>0</v>
      </c>
      <c r="T245" s="141">
        <f t="shared" si="53"/>
        <v>0</v>
      </c>
      <c r="AR245" s="142" t="s">
        <v>170</v>
      </c>
      <c r="AT245" s="142" t="s">
        <v>165</v>
      </c>
      <c r="AU245" s="142" t="s">
        <v>79</v>
      </c>
      <c r="AY245" s="17" t="s">
        <v>163</v>
      </c>
      <c r="BE245" s="143">
        <f t="shared" si="54"/>
        <v>0</v>
      </c>
      <c r="BF245" s="143">
        <f t="shared" si="55"/>
        <v>0</v>
      </c>
      <c r="BG245" s="143">
        <f t="shared" si="56"/>
        <v>0</v>
      </c>
      <c r="BH245" s="143">
        <f t="shared" si="57"/>
        <v>0</v>
      </c>
      <c r="BI245" s="143">
        <f t="shared" si="58"/>
        <v>0</v>
      </c>
      <c r="BJ245" s="17" t="s">
        <v>79</v>
      </c>
      <c r="BK245" s="143">
        <f t="shared" si="59"/>
        <v>0</v>
      </c>
      <c r="BL245" s="17" t="s">
        <v>170</v>
      </c>
      <c r="BM245" s="142" t="s">
        <v>1895</v>
      </c>
    </row>
    <row r="246" spans="2:65" s="1" customFormat="1" ht="16.5" customHeight="1">
      <c r="B246" s="32"/>
      <c r="C246" s="131" t="s">
        <v>1112</v>
      </c>
      <c r="D246" s="131" t="s">
        <v>165</v>
      </c>
      <c r="E246" s="132" t="s">
        <v>3809</v>
      </c>
      <c r="F246" s="133" t="s">
        <v>3810</v>
      </c>
      <c r="G246" s="134" t="s">
        <v>2382</v>
      </c>
      <c r="H246" s="135">
        <v>179</v>
      </c>
      <c r="I246" s="136"/>
      <c r="J246" s="137">
        <f t="shared" si="50"/>
        <v>0</v>
      </c>
      <c r="K246" s="133" t="s">
        <v>192</v>
      </c>
      <c r="L246" s="32"/>
      <c r="M246" s="138" t="s">
        <v>19</v>
      </c>
      <c r="N246" s="139" t="s">
        <v>43</v>
      </c>
      <c r="P246" s="140">
        <f t="shared" si="51"/>
        <v>0</v>
      </c>
      <c r="Q246" s="140">
        <v>96.4</v>
      </c>
      <c r="R246" s="140">
        <f t="shared" si="52"/>
        <v>17255.600000000002</v>
      </c>
      <c r="S246" s="140">
        <v>0</v>
      </c>
      <c r="T246" s="141">
        <f t="shared" si="53"/>
        <v>0</v>
      </c>
      <c r="AR246" s="142" t="s">
        <v>170</v>
      </c>
      <c r="AT246" s="142" t="s">
        <v>165</v>
      </c>
      <c r="AU246" s="142" t="s">
        <v>79</v>
      </c>
      <c r="AY246" s="17" t="s">
        <v>163</v>
      </c>
      <c r="BE246" s="143">
        <f t="shared" si="54"/>
        <v>0</v>
      </c>
      <c r="BF246" s="143">
        <f t="shared" si="55"/>
        <v>0</v>
      </c>
      <c r="BG246" s="143">
        <f t="shared" si="56"/>
        <v>0</v>
      </c>
      <c r="BH246" s="143">
        <f t="shared" si="57"/>
        <v>0</v>
      </c>
      <c r="BI246" s="143">
        <f t="shared" si="58"/>
        <v>0</v>
      </c>
      <c r="BJ246" s="17" t="s">
        <v>79</v>
      </c>
      <c r="BK246" s="143">
        <f t="shared" si="59"/>
        <v>0</v>
      </c>
      <c r="BL246" s="17" t="s">
        <v>170</v>
      </c>
      <c r="BM246" s="142" t="s">
        <v>1905</v>
      </c>
    </row>
    <row r="247" spans="2:65" s="1" customFormat="1" ht="16.5" customHeight="1">
      <c r="B247" s="32"/>
      <c r="C247" s="131" t="s">
        <v>1118</v>
      </c>
      <c r="D247" s="131" t="s">
        <v>165</v>
      </c>
      <c r="E247" s="132" t="s">
        <v>3811</v>
      </c>
      <c r="F247" s="133" t="s">
        <v>3670</v>
      </c>
      <c r="G247" s="134" t="s">
        <v>168</v>
      </c>
      <c r="H247" s="135">
        <v>24</v>
      </c>
      <c r="I247" s="136"/>
      <c r="J247" s="137">
        <f t="shared" si="50"/>
        <v>0</v>
      </c>
      <c r="K247" s="133" t="s">
        <v>192</v>
      </c>
      <c r="L247" s="32"/>
      <c r="M247" s="138" t="s">
        <v>19</v>
      </c>
      <c r="N247" s="139" t="s">
        <v>43</v>
      </c>
      <c r="P247" s="140">
        <f t="shared" si="51"/>
        <v>0</v>
      </c>
      <c r="Q247" s="140">
        <v>450</v>
      </c>
      <c r="R247" s="140">
        <f t="shared" si="52"/>
        <v>10800</v>
      </c>
      <c r="S247" s="140">
        <v>0</v>
      </c>
      <c r="T247" s="141">
        <f t="shared" si="53"/>
        <v>0</v>
      </c>
      <c r="AR247" s="142" t="s">
        <v>170</v>
      </c>
      <c r="AT247" s="142" t="s">
        <v>165</v>
      </c>
      <c r="AU247" s="142" t="s">
        <v>79</v>
      </c>
      <c r="AY247" s="17" t="s">
        <v>163</v>
      </c>
      <c r="BE247" s="143">
        <f t="shared" si="54"/>
        <v>0</v>
      </c>
      <c r="BF247" s="143">
        <f t="shared" si="55"/>
        <v>0</v>
      </c>
      <c r="BG247" s="143">
        <f t="shared" si="56"/>
        <v>0</v>
      </c>
      <c r="BH247" s="143">
        <f t="shared" si="57"/>
        <v>0</v>
      </c>
      <c r="BI247" s="143">
        <f t="shared" si="58"/>
        <v>0</v>
      </c>
      <c r="BJ247" s="17" t="s">
        <v>79</v>
      </c>
      <c r="BK247" s="143">
        <f t="shared" si="59"/>
        <v>0</v>
      </c>
      <c r="BL247" s="17" t="s">
        <v>170</v>
      </c>
      <c r="BM247" s="142" t="s">
        <v>1916</v>
      </c>
    </row>
    <row r="248" spans="2:65" s="1" customFormat="1" ht="76.349999999999994" customHeight="1">
      <c r="B248" s="32"/>
      <c r="C248" s="131" t="s">
        <v>1124</v>
      </c>
      <c r="D248" s="131" t="s">
        <v>165</v>
      </c>
      <c r="E248" s="132" t="s">
        <v>3812</v>
      </c>
      <c r="F248" s="133" t="s">
        <v>3671</v>
      </c>
      <c r="G248" s="134" t="s">
        <v>2382</v>
      </c>
      <c r="H248" s="135">
        <v>1</v>
      </c>
      <c r="I248" s="136"/>
      <c r="J248" s="137">
        <f t="shared" si="50"/>
        <v>0</v>
      </c>
      <c r="K248" s="133" t="s">
        <v>192</v>
      </c>
      <c r="L248" s="32"/>
      <c r="M248" s="138" t="s">
        <v>19</v>
      </c>
      <c r="N248" s="139" t="s">
        <v>43</v>
      </c>
      <c r="P248" s="140">
        <f t="shared" si="51"/>
        <v>0</v>
      </c>
      <c r="Q248" s="140">
        <v>8800</v>
      </c>
      <c r="R248" s="140">
        <f t="shared" si="52"/>
        <v>8800</v>
      </c>
      <c r="S248" s="140">
        <v>0</v>
      </c>
      <c r="T248" s="141">
        <f t="shared" si="53"/>
        <v>0</v>
      </c>
      <c r="AR248" s="142" t="s">
        <v>170</v>
      </c>
      <c r="AT248" s="142" t="s">
        <v>165</v>
      </c>
      <c r="AU248" s="142" t="s">
        <v>79</v>
      </c>
      <c r="AY248" s="17" t="s">
        <v>163</v>
      </c>
      <c r="BE248" s="143">
        <f t="shared" si="54"/>
        <v>0</v>
      </c>
      <c r="BF248" s="143">
        <f t="shared" si="55"/>
        <v>0</v>
      </c>
      <c r="BG248" s="143">
        <f t="shared" si="56"/>
        <v>0</v>
      </c>
      <c r="BH248" s="143">
        <f t="shared" si="57"/>
        <v>0</v>
      </c>
      <c r="BI248" s="143">
        <f t="shared" si="58"/>
        <v>0</v>
      </c>
      <c r="BJ248" s="17" t="s">
        <v>79</v>
      </c>
      <c r="BK248" s="143">
        <f t="shared" si="59"/>
        <v>0</v>
      </c>
      <c r="BL248" s="17" t="s">
        <v>170</v>
      </c>
      <c r="BM248" s="142" t="s">
        <v>1922</v>
      </c>
    </row>
    <row r="249" spans="2:65" s="1" customFormat="1" ht="66.75" customHeight="1">
      <c r="B249" s="32"/>
      <c r="C249" s="131" t="s">
        <v>1131</v>
      </c>
      <c r="D249" s="131" t="s">
        <v>165</v>
      </c>
      <c r="E249" s="132" t="s">
        <v>3813</v>
      </c>
      <c r="F249" s="133" t="s">
        <v>3672</v>
      </c>
      <c r="G249" s="134" t="s">
        <v>2382</v>
      </c>
      <c r="H249" s="135">
        <v>1</v>
      </c>
      <c r="I249" s="136"/>
      <c r="J249" s="137">
        <f t="shared" si="50"/>
        <v>0</v>
      </c>
      <c r="K249" s="133" t="s">
        <v>192</v>
      </c>
      <c r="L249" s="32"/>
      <c r="M249" s="138" t="s">
        <v>19</v>
      </c>
      <c r="N249" s="139" t="s">
        <v>43</v>
      </c>
      <c r="P249" s="140">
        <f t="shared" si="51"/>
        <v>0</v>
      </c>
      <c r="Q249" s="140">
        <v>9400</v>
      </c>
      <c r="R249" s="140">
        <f t="shared" si="52"/>
        <v>9400</v>
      </c>
      <c r="S249" s="140">
        <v>0</v>
      </c>
      <c r="T249" s="141">
        <f t="shared" si="53"/>
        <v>0</v>
      </c>
      <c r="AR249" s="142" t="s">
        <v>170</v>
      </c>
      <c r="AT249" s="142" t="s">
        <v>165</v>
      </c>
      <c r="AU249" s="142" t="s">
        <v>79</v>
      </c>
      <c r="AY249" s="17" t="s">
        <v>163</v>
      </c>
      <c r="BE249" s="143">
        <f t="shared" si="54"/>
        <v>0</v>
      </c>
      <c r="BF249" s="143">
        <f t="shared" si="55"/>
        <v>0</v>
      </c>
      <c r="BG249" s="143">
        <f t="shared" si="56"/>
        <v>0</v>
      </c>
      <c r="BH249" s="143">
        <f t="shared" si="57"/>
        <v>0</v>
      </c>
      <c r="BI249" s="143">
        <f t="shared" si="58"/>
        <v>0</v>
      </c>
      <c r="BJ249" s="17" t="s">
        <v>79</v>
      </c>
      <c r="BK249" s="143">
        <f t="shared" si="59"/>
        <v>0</v>
      </c>
      <c r="BL249" s="17" t="s">
        <v>170</v>
      </c>
      <c r="BM249" s="142" t="s">
        <v>1931</v>
      </c>
    </row>
    <row r="250" spans="2:65" s="11" customFormat="1" ht="25.9" customHeight="1">
      <c r="B250" s="119"/>
      <c r="D250" s="120" t="s">
        <v>71</v>
      </c>
      <c r="E250" s="121" t="s">
        <v>2920</v>
      </c>
      <c r="F250" s="121" t="s">
        <v>3814</v>
      </c>
      <c r="I250" s="122"/>
      <c r="J250" s="123">
        <f>BK250</f>
        <v>0</v>
      </c>
      <c r="L250" s="119"/>
      <c r="M250" s="124"/>
      <c r="P250" s="125">
        <f>SUM(P251:P270)</f>
        <v>0</v>
      </c>
      <c r="R250" s="125">
        <f>SUM(R251:R270)</f>
        <v>135265.20000000001</v>
      </c>
      <c r="T250" s="126">
        <f>SUM(T251:T270)</f>
        <v>0</v>
      </c>
      <c r="AR250" s="120" t="s">
        <v>79</v>
      </c>
      <c r="AT250" s="127" t="s">
        <v>71</v>
      </c>
      <c r="AU250" s="127" t="s">
        <v>72</v>
      </c>
      <c r="AY250" s="120" t="s">
        <v>163</v>
      </c>
      <c r="BK250" s="128">
        <f>SUM(BK251:BK270)</f>
        <v>0</v>
      </c>
    </row>
    <row r="251" spans="2:65" s="1" customFormat="1" ht="16.5" customHeight="1">
      <c r="B251" s="32"/>
      <c r="C251" s="131" t="s">
        <v>1137</v>
      </c>
      <c r="D251" s="131" t="s">
        <v>165</v>
      </c>
      <c r="E251" s="132" t="s">
        <v>3815</v>
      </c>
      <c r="F251" s="133" t="s">
        <v>3816</v>
      </c>
      <c r="G251" s="134" t="s">
        <v>2382</v>
      </c>
      <c r="H251" s="135">
        <v>1</v>
      </c>
      <c r="I251" s="136"/>
      <c r="J251" s="137">
        <f t="shared" ref="J251:J270" si="60">ROUND(I251*H251,2)</f>
        <v>0</v>
      </c>
      <c r="K251" s="133" t="s">
        <v>192</v>
      </c>
      <c r="L251" s="32"/>
      <c r="M251" s="138" t="s">
        <v>19</v>
      </c>
      <c r="N251" s="139" t="s">
        <v>43</v>
      </c>
      <c r="P251" s="140">
        <f t="shared" ref="P251:P270" si="61">O251*H251</f>
        <v>0</v>
      </c>
      <c r="Q251" s="140">
        <v>879</v>
      </c>
      <c r="R251" s="140">
        <f t="shared" ref="R251:R270" si="62">Q251*H251</f>
        <v>879</v>
      </c>
      <c r="S251" s="140">
        <v>0</v>
      </c>
      <c r="T251" s="141">
        <f t="shared" ref="T251:T270" si="63">S251*H251</f>
        <v>0</v>
      </c>
      <c r="AR251" s="142" t="s">
        <v>170</v>
      </c>
      <c r="AT251" s="142" t="s">
        <v>165</v>
      </c>
      <c r="AU251" s="142" t="s">
        <v>79</v>
      </c>
      <c r="AY251" s="17" t="s">
        <v>163</v>
      </c>
      <c r="BE251" s="143">
        <f t="shared" ref="BE251:BE270" si="64">IF(N251="základní",J251,0)</f>
        <v>0</v>
      </c>
      <c r="BF251" s="143">
        <f t="shared" ref="BF251:BF270" si="65">IF(N251="snížená",J251,0)</f>
        <v>0</v>
      </c>
      <c r="BG251" s="143">
        <f t="shared" ref="BG251:BG270" si="66">IF(N251="zákl. přenesená",J251,0)</f>
        <v>0</v>
      </c>
      <c r="BH251" s="143">
        <f t="shared" ref="BH251:BH270" si="67">IF(N251="sníž. přenesená",J251,0)</f>
        <v>0</v>
      </c>
      <c r="BI251" s="143">
        <f t="shared" ref="BI251:BI270" si="68">IF(N251="nulová",J251,0)</f>
        <v>0</v>
      </c>
      <c r="BJ251" s="17" t="s">
        <v>79</v>
      </c>
      <c r="BK251" s="143">
        <f t="shared" ref="BK251:BK270" si="69">ROUND(I251*H251,2)</f>
        <v>0</v>
      </c>
      <c r="BL251" s="17" t="s">
        <v>170</v>
      </c>
      <c r="BM251" s="142" t="s">
        <v>1955</v>
      </c>
    </row>
    <row r="252" spans="2:65" s="1" customFormat="1" ht="44.25" customHeight="1">
      <c r="B252" s="32"/>
      <c r="C252" s="131" t="s">
        <v>1143</v>
      </c>
      <c r="D252" s="131" t="s">
        <v>165</v>
      </c>
      <c r="E252" s="132" t="s">
        <v>2922</v>
      </c>
      <c r="F252" s="133" t="s">
        <v>3817</v>
      </c>
      <c r="G252" s="134" t="s">
        <v>2382</v>
      </c>
      <c r="H252" s="135">
        <v>1</v>
      </c>
      <c r="I252" s="136"/>
      <c r="J252" s="137">
        <f t="shared" si="60"/>
        <v>0</v>
      </c>
      <c r="K252" s="133" t="s">
        <v>192</v>
      </c>
      <c r="L252" s="32"/>
      <c r="M252" s="138" t="s">
        <v>19</v>
      </c>
      <c r="N252" s="139" t="s">
        <v>43</v>
      </c>
      <c r="P252" s="140">
        <f t="shared" si="61"/>
        <v>0</v>
      </c>
      <c r="Q252" s="140">
        <v>16200</v>
      </c>
      <c r="R252" s="140">
        <f t="shared" si="62"/>
        <v>16200</v>
      </c>
      <c r="S252" s="140">
        <v>0</v>
      </c>
      <c r="T252" s="141">
        <f t="shared" si="63"/>
        <v>0</v>
      </c>
      <c r="AR252" s="142" t="s">
        <v>170</v>
      </c>
      <c r="AT252" s="142" t="s">
        <v>165</v>
      </c>
      <c r="AU252" s="142" t="s">
        <v>79</v>
      </c>
      <c r="AY252" s="17" t="s">
        <v>163</v>
      </c>
      <c r="BE252" s="143">
        <f t="shared" si="64"/>
        <v>0</v>
      </c>
      <c r="BF252" s="143">
        <f t="shared" si="65"/>
        <v>0</v>
      </c>
      <c r="BG252" s="143">
        <f t="shared" si="66"/>
        <v>0</v>
      </c>
      <c r="BH252" s="143">
        <f t="shared" si="67"/>
        <v>0</v>
      </c>
      <c r="BI252" s="143">
        <f t="shared" si="68"/>
        <v>0</v>
      </c>
      <c r="BJ252" s="17" t="s">
        <v>79</v>
      </c>
      <c r="BK252" s="143">
        <f t="shared" si="69"/>
        <v>0</v>
      </c>
      <c r="BL252" s="17" t="s">
        <v>170</v>
      </c>
      <c r="BM252" s="142" t="s">
        <v>1963</v>
      </c>
    </row>
    <row r="253" spans="2:65" s="1" customFormat="1" ht="16.5" customHeight="1">
      <c r="B253" s="32"/>
      <c r="C253" s="131" t="s">
        <v>1149</v>
      </c>
      <c r="D253" s="131" t="s">
        <v>165</v>
      </c>
      <c r="E253" s="132" t="s">
        <v>3818</v>
      </c>
      <c r="F253" s="133" t="s">
        <v>3819</v>
      </c>
      <c r="G253" s="134" t="s">
        <v>2382</v>
      </c>
      <c r="H253" s="135">
        <v>1</v>
      </c>
      <c r="I253" s="136"/>
      <c r="J253" s="137">
        <f t="shared" si="60"/>
        <v>0</v>
      </c>
      <c r="K253" s="133" t="s">
        <v>192</v>
      </c>
      <c r="L253" s="32"/>
      <c r="M253" s="138" t="s">
        <v>19</v>
      </c>
      <c r="N253" s="139" t="s">
        <v>43</v>
      </c>
      <c r="P253" s="140">
        <f t="shared" si="61"/>
        <v>0</v>
      </c>
      <c r="Q253" s="140">
        <v>652</v>
      </c>
      <c r="R253" s="140">
        <f t="shared" si="62"/>
        <v>652</v>
      </c>
      <c r="S253" s="140">
        <v>0</v>
      </c>
      <c r="T253" s="141">
        <f t="shared" si="63"/>
        <v>0</v>
      </c>
      <c r="AR253" s="142" t="s">
        <v>170</v>
      </c>
      <c r="AT253" s="142" t="s">
        <v>165</v>
      </c>
      <c r="AU253" s="142" t="s">
        <v>79</v>
      </c>
      <c r="AY253" s="17" t="s">
        <v>163</v>
      </c>
      <c r="BE253" s="143">
        <f t="shared" si="64"/>
        <v>0</v>
      </c>
      <c r="BF253" s="143">
        <f t="shared" si="65"/>
        <v>0</v>
      </c>
      <c r="BG253" s="143">
        <f t="shared" si="66"/>
        <v>0</v>
      </c>
      <c r="BH253" s="143">
        <f t="shared" si="67"/>
        <v>0</v>
      </c>
      <c r="BI253" s="143">
        <f t="shared" si="68"/>
        <v>0</v>
      </c>
      <c r="BJ253" s="17" t="s">
        <v>79</v>
      </c>
      <c r="BK253" s="143">
        <f t="shared" si="69"/>
        <v>0</v>
      </c>
      <c r="BL253" s="17" t="s">
        <v>170</v>
      </c>
      <c r="BM253" s="142" t="s">
        <v>1971</v>
      </c>
    </row>
    <row r="254" spans="2:65" s="1" customFormat="1" ht="37.9" customHeight="1">
      <c r="B254" s="32"/>
      <c r="C254" s="131" t="s">
        <v>1155</v>
      </c>
      <c r="D254" s="131" t="s">
        <v>165</v>
      </c>
      <c r="E254" s="132" t="s">
        <v>2925</v>
      </c>
      <c r="F254" s="133" t="s">
        <v>3820</v>
      </c>
      <c r="G254" s="134" t="s">
        <v>2382</v>
      </c>
      <c r="H254" s="135">
        <v>1</v>
      </c>
      <c r="I254" s="136"/>
      <c r="J254" s="137">
        <f t="shared" si="60"/>
        <v>0</v>
      </c>
      <c r="K254" s="133" t="s">
        <v>192</v>
      </c>
      <c r="L254" s="32"/>
      <c r="M254" s="138" t="s">
        <v>19</v>
      </c>
      <c r="N254" s="139" t="s">
        <v>43</v>
      </c>
      <c r="P254" s="140">
        <f t="shared" si="61"/>
        <v>0</v>
      </c>
      <c r="Q254" s="140">
        <v>2800</v>
      </c>
      <c r="R254" s="140">
        <f t="shared" si="62"/>
        <v>2800</v>
      </c>
      <c r="S254" s="140">
        <v>0</v>
      </c>
      <c r="T254" s="141">
        <f t="shared" si="63"/>
        <v>0</v>
      </c>
      <c r="AR254" s="142" t="s">
        <v>170</v>
      </c>
      <c r="AT254" s="142" t="s">
        <v>165</v>
      </c>
      <c r="AU254" s="142" t="s">
        <v>79</v>
      </c>
      <c r="AY254" s="17" t="s">
        <v>163</v>
      </c>
      <c r="BE254" s="143">
        <f t="shared" si="64"/>
        <v>0</v>
      </c>
      <c r="BF254" s="143">
        <f t="shared" si="65"/>
        <v>0</v>
      </c>
      <c r="BG254" s="143">
        <f t="shared" si="66"/>
        <v>0</v>
      </c>
      <c r="BH254" s="143">
        <f t="shared" si="67"/>
        <v>0</v>
      </c>
      <c r="BI254" s="143">
        <f t="shared" si="68"/>
        <v>0</v>
      </c>
      <c r="BJ254" s="17" t="s">
        <v>79</v>
      </c>
      <c r="BK254" s="143">
        <f t="shared" si="69"/>
        <v>0</v>
      </c>
      <c r="BL254" s="17" t="s">
        <v>170</v>
      </c>
      <c r="BM254" s="142" t="s">
        <v>1979</v>
      </c>
    </row>
    <row r="255" spans="2:65" s="1" customFormat="1" ht="16.5" customHeight="1">
      <c r="B255" s="32"/>
      <c r="C255" s="131" t="s">
        <v>1160</v>
      </c>
      <c r="D255" s="131" t="s">
        <v>165</v>
      </c>
      <c r="E255" s="132" t="s">
        <v>3821</v>
      </c>
      <c r="F255" s="133" t="s">
        <v>3822</v>
      </c>
      <c r="G255" s="134" t="s">
        <v>2382</v>
      </c>
      <c r="H255" s="135">
        <v>6</v>
      </c>
      <c r="I255" s="136"/>
      <c r="J255" s="137">
        <f t="shared" si="60"/>
        <v>0</v>
      </c>
      <c r="K255" s="133" t="s">
        <v>192</v>
      </c>
      <c r="L255" s="32"/>
      <c r="M255" s="138" t="s">
        <v>19</v>
      </c>
      <c r="N255" s="139" t="s">
        <v>43</v>
      </c>
      <c r="P255" s="140">
        <f t="shared" si="61"/>
        <v>0</v>
      </c>
      <c r="Q255" s="140">
        <v>1300</v>
      </c>
      <c r="R255" s="140">
        <f t="shared" si="62"/>
        <v>7800</v>
      </c>
      <c r="S255" s="140">
        <v>0</v>
      </c>
      <c r="T255" s="141">
        <f t="shared" si="63"/>
        <v>0</v>
      </c>
      <c r="AR255" s="142" t="s">
        <v>170</v>
      </c>
      <c r="AT255" s="142" t="s">
        <v>165</v>
      </c>
      <c r="AU255" s="142" t="s">
        <v>79</v>
      </c>
      <c r="AY255" s="17" t="s">
        <v>163</v>
      </c>
      <c r="BE255" s="143">
        <f t="shared" si="64"/>
        <v>0</v>
      </c>
      <c r="BF255" s="143">
        <f t="shared" si="65"/>
        <v>0</v>
      </c>
      <c r="BG255" s="143">
        <f t="shared" si="66"/>
        <v>0</v>
      </c>
      <c r="BH255" s="143">
        <f t="shared" si="67"/>
        <v>0</v>
      </c>
      <c r="BI255" s="143">
        <f t="shared" si="68"/>
        <v>0</v>
      </c>
      <c r="BJ255" s="17" t="s">
        <v>79</v>
      </c>
      <c r="BK255" s="143">
        <f t="shared" si="69"/>
        <v>0</v>
      </c>
      <c r="BL255" s="17" t="s">
        <v>170</v>
      </c>
      <c r="BM255" s="142" t="s">
        <v>1990</v>
      </c>
    </row>
    <row r="256" spans="2:65" s="1" customFormat="1" ht="16.5" customHeight="1">
      <c r="B256" s="32"/>
      <c r="C256" s="131" t="s">
        <v>1167</v>
      </c>
      <c r="D256" s="131" t="s">
        <v>165</v>
      </c>
      <c r="E256" s="132" t="s">
        <v>3823</v>
      </c>
      <c r="F256" s="133" t="s">
        <v>3824</v>
      </c>
      <c r="G256" s="134" t="s">
        <v>2382</v>
      </c>
      <c r="H256" s="135">
        <v>4</v>
      </c>
      <c r="I256" s="136"/>
      <c r="J256" s="137">
        <f t="shared" si="60"/>
        <v>0</v>
      </c>
      <c r="K256" s="133" t="s">
        <v>192</v>
      </c>
      <c r="L256" s="32"/>
      <c r="M256" s="138" t="s">
        <v>19</v>
      </c>
      <c r="N256" s="139" t="s">
        <v>43</v>
      </c>
      <c r="P256" s="140">
        <f t="shared" si="61"/>
        <v>0</v>
      </c>
      <c r="Q256" s="140">
        <v>425</v>
      </c>
      <c r="R256" s="140">
        <f t="shared" si="62"/>
        <v>1700</v>
      </c>
      <c r="S256" s="140">
        <v>0</v>
      </c>
      <c r="T256" s="141">
        <f t="shared" si="63"/>
        <v>0</v>
      </c>
      <c r="AR256" s="142" t="s">
        <v>170</v>
      </c>
      <c r="AT256" s="142" t="s">
        <v>165</v>
      </c>
      <c r="AU256" s="142" t="s">
        <v>79</v>
      </c>
      <c r="AY256" s="17" t="s">
        <v>163</v>
      </c>
      <c r="BE256" s="143">
        <f t="shared" si="64"/>
        <v>0</v>
      </c>
      <c r="BF256" s="143">
        <f t="shared" si="65"/>
        <v>0</v>
      </c>
      <c r="BG256" s="143">
        <f t="shared" si="66"/>
        <v>0</v>
      </c>
      <c r="BH256" s="143">
        <f t="shared" si="67"/>
        <v>0</v>
      </c>
      <c r="BI256" s="143">
        <f t="shared" si="68"/>
        <v>0</v>
      </c>
      <c r="BJ256" s="17" t="s">
        <v>79</v>
      </c>
      <c r="BK256" s="143">
        <f t="shared" si="69"/>
        <v>0</v>
      </c>
      <c r="BL256" s="17" t="s">
        <v>170</v>
      </c>
      <c r="BM256" s="142" t="s">
        <v>1996</v>
      </c>
    </row>
    <row r="257" spans="2:65" s="1" customFormat="1" ht="55.5" customHeight="1">
      <c r="B257" s="32"/>
      <c r="C257" s="131" t="s">
        <v>1173</v>
      </c>
      <c r="D257" s="131" t="s">
        <v>165</v>
      </c>
      <c r="E257" s="132" t="s">
        <v>2927</v>
      </c>
      <c r="F257" s="133" t="s">
        <v>3825</v>
      </c>
      <c r="G257" s="134" t="s">
        <v>2382</v>
      </c>
      <c r="H257" s="135">
        <v>16</v>
      </c>
      <c r="I257" s="136"/>
      <c r="J257" s="137">
        <f t="shared" si="60"/>
        <v>0</v>
      </c>
      <c r="K257" s="133" t="s">
        <v>192</v>
      </c>
      <c r="L257" s="32"/>
      <c r="M257" s="138" t="s">
        <v>19</v>
      </c>
      <c r="N257" s="139" t="s">
        <v>43</v>
      </c>
      <c r="P257" s="140">
        <f t="shared" si="61"/>
        <v>0</v>
      </c>
      <c r="Q257" s="140">
        <v>3750</v>
      </c>
      <c r="R257" s="140">
        <f t="shared" si="62"/>
        <v>60000</v>
      </c>
      <c r="S257" s="140">
        <v>0</v>
      </c>
      <c r="T257" s="141">
        <f t="shared" si="63"/>
        <v>0</v>
      </c>
      <c r="AR257" s="142" t="s">
        <v>170</v>
      </c>
      <c r="AT257" s="142" t="s">
        <v>165</v>
      </c>
      <c r="AU257" s="142" t="s">
        <v>79</v>
      </c>
      <c r="AY257" s="17" t="s">
        <v>163</v>
      </c>
      <c r="BE257" s="143">
        <f t="shared" si="64"/>
        <v>0</v>
      </c>
      <c r="BF257" s="143">
        <f t="shared" si="65"/>
        <v>0</v>
      </c>
      <c r="BG257" s="143">
        <f t="shared" si="66"/>
        <v>0</v>
      </c>
      <c r="BH257" s="143">
        <f t="shared" si="67"/>
        <v>0</v>
      </c>
      <c r="BI257" s="143">
        <f t="shared" si="68"/>
        <v>0</v>
      </c>
      <c r="BJ257" s="17" t="s">
        <v>79</v>
      </c>
      <c r="BK257" s="143">
        <f t="shared" si="69"/>
        <v>0</v>
      </c>
      <c r="BL257" s="17" t="s">
        <v>170</v>
      </c>
      <c r="BM257" s="142" t="s">
        <v>2004</v>
      </c>
    </row>
    <row r="258" spans="2:65" s="1" customFormat="1" ht="33" customHeight="1">
      <c r="B258" s="32"/>
      <c r="C258" s="131" t="s">
        <v>1179</v>
      </c>
      <c r="D258" s="131" t="s">
        <v>165</v>
      </c>
      <c r="E258" s="132" t="s">
        <v>2929</v>
      </c>
      <c r="F258" s="133" t="s">
        <v>3826</v>
      </c>
      <c r="G258" s="134" t="s">
        <v>2382</v>
      </c>
      <c r="H258" s="135">
        <v>6</v>
      </c>
      <c r="I258" s="136"/>
      <c r="J258" s="137">
        <f t="shared" si="60"/>
        <v>0</v>
      </c>
      <c r="K258" s="133" t="s">
        <v>192</v>
      </c>
      <c r="L258" s="32"/>
      <c r="M258" s="138" t="s">
        <v>19</v>
      </c>
      <c r="N258" s="139" t="s">
        <v>43</v>
      </c>
      <c r="P258" s="140">
        <f t="shared" si="61"/>
        <v>0</v>
      </c>
      <c r="Q258" s="140">
        <v>584</v>
      </c>
      <c r="R258" s="140">
        <f t="shared" si="62"/>
        <v>3504</v>
      </c>
      <c r="S258" s="140">
        <v>0</v>
      </c>
      <c r="T258" s="141">
        <f t="shared" si="63"/>
        <v>0</v>
      </c>
      <c r="AR258" s="142" t="s">
        <v>170</v>
      </c>
      <c r="AT258" s="142" t="s">
        <v>165</v>
      </c>
      <c r="AU258" s="142" t="s">
        <v>79</v>
      </c>
      <c r="AY258" s="17" t="s">
        <v>163</v>
      </c>
      <c r="BE258" s="143">
        <f t="shared" si="64"/>
        <v>0</v>
      </c>
      <c r="BF258" s="143">
        <f t="shared" si="65"/>
        <v>0</v>
      </c>
      <c r="BG258" s="143">
        <f t="shared" si="66"/>
        <v>0</v>
      </c>
      <c r="BH258" s="143">
        <f t="shared" si="67"/>
        <v>0</v>
      </c>
      <c r="BI258" s="143">
        <f t="shared" si="68"/>
        <v>0</v>
      </c>
      <c r="BJ258" s="17" t="s">
        <v>79</v>
      </c>
      <c r="BK258" s="143">
        <f t="shared" si="69"/>
        <v>0</v>
      </c>
      <c r="BL258" s="17" t="s">
        <v>170</v>
      </c>
      <c r="BM258" s="142" t="s">
        <v>2015</v>
      </c>
    </row>
    <row r="259" spans="2:65" s="1" customFormat="1" ht="16.5" customHeight="1">
      <c r="B259" s="32"/>
      <c r="C259" s="131" t="s">
        <v>1185</v>
      </c>
      <c r="D259" s="131" t="s">
        <v>165</v>
      </c>
      <c r="E259" s="132" t="s">
        <v>3649</v>
      </c>
      <c r="F259" s="133" t="s">
        <v>3650</v>
      </c>
      <c r="G259" s="134" t="s">
        <v>254</v>
      </c>
      <c r="H259" s="135">
        <v>400</v>
      </c>
      <c r="I259" s="136"/>
      <c r="J259" s="137">
        <f t="shared" si="60"/>
        <v>0</v>
      </c>
      <c r="K259" s="133" t="s">
        <v>192</v>
      </c>
      <c r="L259" s="32"/>
      <c r="M259" s="138" t="s">
        <v>19</v>
      </c>
      <c r="N259" s="139" t="s">
        <v>43</v>
      </c>
      <c r="P259" s="140">
        <f t="shared" si="61"/>
        <v>0</v>
      </c>
      <c r="Q259" s="140">
        <v>14.7</v>
      </c>
      <c r="R259" s="140">
        <f t="shared" si="62"/>
        <v>5880</v>
      </c>
      <c r="S259" s="140">
        <v>0</v>
      </c>
      <c r="T259" s="141">
        <f t="shared" si="63"/>
        <v>0</v>
      </c>
      <c r="AR259" s="142" t="s">
        <v>170</v>
      </c>
      <c r="AT259" s="142" t="s">
        <v>165</v>
      </c>
      <c r="AU259" s="142" t="s">
        <v>79</v>
      </c>
      <c r="AY259" s="17" t="s">
        <v>163</v>
      </c>
      <c r="BE259" s="143">
        <f t="shared" si="64"/>
        <v>0</v>
      </c>
      <c r="BF259" s="143">
        <f t="shared" si="65"/>
        <v>0</v>
      </c>
      <c r="BG259" s="143">
        <f t="shared" si="66"/>
        <v>0</v>
      </c>
      <c r="BH259" s="143">
        <f t="shared" si="67"/>
        <v>0</v>
      </c>
      <c r="BI259" s="143">
        <f t="shared" si="68"/>
        <v>0</v>
      </c>
      <c r="BJ259" s="17" t="s">
        <v>79</v>
      </c>
      <c r="BK259" s="143">
        <f t="shared" si="69"/>
        <v>0</v>
      </c>
      <c r="BL259" s="17" t="s">
        <v>170</v>
      </c>
      <c r="BM259" s="142" t="s">
        <v>2021</v>
      </c>
    </row>
    <row r="260" spans="2:65" s="1" customFormat="1" ht="16.5" customHeight="1">
      <c r="B260" s="32"/>
      <c r="C260" s="131" t="s">
        <v>1190</v>
      </c>
      <c r="D260" s="131" t="s">
        <v>165</v>
      </c>
      <c r="E260" s="132" t="s">
        <v>2931</v>
      </c>
      <c r="F260" s="133" t="s">
        <v>3651</v>
      </c>
      <c r="G260" s="134" t="s">
        <v>254</v>
      </c>
      <c r="H260" s="135">
        <v>400</v>
      </c>
      <c r="I260" s="136"/>
      <c r="J260" s="137">
        <f t="shared" si="60"/>
        <v>0</v>
      </c>
      <c r="K260" s="133" t="s">
        <v>192</v>
      </c>
      <c r="L260" s="32"/>
      <c r="M260" s="138" t="s">
        <v>19</v>
      </c>
      <c r="N260" s="139" t="s">
        <v>43</v>
      </c>
      <c r="P260" s="140">
        <f t="shared" si="61"/>
        <v>0</v>
      </c>
      <c r="Q260" s="140">
        <v>9</v>
      </c>
      <c r="R260" s="140">
        <f t="shared" si="62"/>
        <v>3600</v>
      </c>
      <c r="S260" s="140">
        <v>0</v>
      </c>
      <c r="T260" s="141">
        <f t="shared" si="63"/>
        <v>0</v>
      </c>
      <c r="AR260" s="142" t="s">
        <v>170</v>
      </c>
      <c r="AT260" s="142" t="s">
        <v>165</v>
      </c>
      <c r="AU260" s="142" t="s">
        <v>79</v>
      </c>
      <c r="AY260" s="17" t="s">
        <v>163</v>
      </c>
      <c r="BE260" s="143">
        <f t="shared" si="64"/>
        <v>0</v>
      </c>
      <c r="BF260" s="143">
        <f t="shared" si="65"/>
        <v>0</v>
      </c>
      <c r="BG260" s="143">
        <f t="shared" si="66"/>
        <v>0</v>
      </c>
      <c r="BH260" s="143">
        <f t="shared" si="67"/>
        <v>0</v>
      </c>
      <c r="BI260" s="143">
        <f t="shared" si="68"/>
        <v>0</v>
      </c>
      <c r="BJ260" s="17" t="s">
        <v>79</v>
      </c>
      <c r="BK260" s="143">
        <f t="shared" si="69"/>
        <v>0</v>
      </c>
      <c r="BL260" s="17" t="s">
        <v>170</v>
      </c>
      <c r="BM260" s="142" t="s">
        <v>2031</v>
      </c>
    </row>
    <row r="261" spans="2:65" s="1" customFormat="1" ht="24.2" customHeight="1">
      <c r="B261" s="32"/>
      <c r="C261" s="131" t="s">
        <v>1195</v>
      </c>
      <c r="D261" s="131" t="s">
        <v>165</v>
      </c>
      <c r="E261" s="132" t="s">
        <v>3657</v>
      </c>
      <c r="F261" s="133" t="s">
        <v>3658</v>
      </c>
      <c r="G261" s="134" t="s">
        <v>254</v>
      </c>
      <c r="H261" s="135">
        <v>50</v>
      </c>
      <c r="I261" s="136"/>
      <c r="J261" s="137">
        <f t="shared" si="60"/>
        <v>0</v>
      </c>
      <c r="K261" s="133" t="s">
        <v>192</v>
      </c>
      <c r="L261" s="32"/>
      <c r="M261" s="138" t="s">
        <v>19</v>
      </c>
      <c r="N261" s="139" t="s">
        <v>43</v>
      </c>
      <c r="P261" s="140">
        <f t="shared" si="61"/>
        <v>0</v>
      </c>
      <c r="Q261" s="140">
        <v>36.700000000000003</v>
      </c>
      <c r="R261" s="140">
        <f t="shared" si="62"/>
        <v>1835.0000000000002</v>
      </c>
      <c r="S261" s="140">
        <v>0</v>
      </c>
      <c r="T261" s="141">
        <f t="shared" si="63"/>
        <v>0</v>
      </c>
      <c r="AR261" s="142" t="s">
        <v>170</v>
      </c>
      <c r="AT261" s="142" t="s">
        <v>165</v>
      </c>
      <c r="AU261" s="142" t="s">
        <v>79</v>
      </c>
      <c r="AY261" s="17" t="s">
        <v>163</v>
      </c>
      <c r="BE261" s="143">
        <f t="shared" si="64"/>
        <v>0</v>
      </c>
      <c r="BF261" s="143">
        <f t="shared" si="65"/>
        <v>0</v>
      </c>
      <c r="BG261" s="143">
        <f t="shared" si="66"/>
        <v>0</v>
      </c>
      <c r="BH261" s="143">
        <f t="shared" si="67"/>
        <v>0</v>
      </c>
      <c r="BI261" s="143">
        <f t="shared" si="68"/>
        <v>0</v>
      </c>
      <c r="BJ261" s="17" t="s">
        <v>79</v>
      </c>
      <c r="BK261" s="143">
        <f t="shared" si="69"/>
        <v>0</v>
      </c>
      <c r="BL261" s="17" t="s">
        <v>170</v>
      </c>
      <c r="BM261" s="142" t="s">
        <v>2042</v>
      </c>
    </row>
    <row r="262" spans="2:65" s="1" customFormat="1" ht="24.2" customHeight="1">
      <c r="B262" s="32"/>
      <c r="C262" s="131" t="s">
        <v>1210</v>
      </c>
      <c r="D262" s="131" t="s">
        <v>165</v>
      </c>
      <c r="E262" s="132" t="s">
        <v>2933</v>
      </c>
      <c r="F262" s="133" t="s">
        <v>3659</v>
      </c>
      <c r="G262" s="134" t="s">
        <v>254</v>
      </c>
      <c r="H262" s="135">
        <v>50</v>
      </c>
      <c r="I262" s="136"/>
      <c r="J262" s="137">
        <f t="shared" si="60"/>
        <v>0</v>
      </c>
      <c r="K262" s="133" t="s">
        <v>192</v>
      </c>
      <c r="L262" s="32"/>
      <c r="M262" s="138" t="s">
        <v>19</v>
      </c>
      <c r="N262" s="139" t="s">
        <v>43</v>
      </c>
      <c r="P262" s="140">
        <f t="shared" si="61"/>
        <v>0</v>
      </c>
      <c r="Q262" s="140">
        <v>22</v>
      </c>
      <c r="R262" s="140">
        <f t="shared" si="62"/>
        <v>1100</v>
      </c>
      <c r="S262" s="140">
        <v>0</v>
      </c>
      <c r="T262" s="141">
        <f t="shared" si="63"/>
        <v>0</v>
      </c>
      <c r="AR262" s="142" t="s">
        <v>170</v>
      </c>
      <c r="AT262" s="142" t="s">
        <v>165</v>
      </c>
      <c r="AU262" s="142" t="s">
        <v>79</v>
      </c>
      <c r="AY262" s="17" t="s">
        <v>163</v>
      </c>
      <c r="BE262" s="143">
        <f t="shared" si="64"/>
        <v>0</v>
      </c>
      <c r="BF262" s="143">
        <f t="shared" si="65"/>
        <v>0</v>
      </c>
      <c r="BG262" s="143">
        <f t="shared" si="66"/>
        <v>0</v>
      </c>
      <c r="BH262" s="143">
        <f t="shared" si="67"/>
        <v>0</v>
      </c>
      <c r="BI262" s="143">
        <f t="shared" si="68"/>
        <v>0</v>
      </c>
      <c r="BJ262" s="17" t="s">
        <v>79</v>
      </c>
      <c r="BK262" s="143">
        <f t="shared" si="69"/>
        <v>0</v>
      </c>
      <c r="BL262" s="17" t="s">
        <v>170</v>
      </c>
      <c r="BM262" s="142" t="s">
        <v>2049</v>
      </c>
    </row>
    <row r="263" spans="2:65" s="1" customFormat="1" ht="21.75" customHeight="1">
      <c r="B263" s="32"/>
      <c r="C263" s="131" t="s">
        <v>1217</v>
      </c>
      <c r="D263" s="131" t="s">
        <v>165</v>
      </c>
      <c r="E263" s="132" t="s">
        <v>3660</v>
      </c>
      <c r="F263" s="133" t="s">
        <v>3661</v>
      </c>
      <c r="G263" s="134" t="s">
        <v>2382</v>
      </c>
      <c r="H263" s="135">
        <v>1200</v>
      </c>
      <c r="I263" s="136"/>
      <c r="J263" s="137">
        <f t="shared" si="60"/>
        <v>0</v>
      </c>
      <c r="K263" s="133" t="s">
        <v>192</v>
      </c>
      <c r="L263" s="32"/>
      <c r="M263" s="138" t="s">
        <v>19</v>
      </c>
      <c r="N263" s="139" t="s">
        <v>43</v>
      </c>
      <c r="P263" s="140">
        <f t="shared" si="61"/>
        <v>0</v>
      </c>
      <c r="Q263" s="140">
        <v>3.67</v>
      </c>
      <c r="R263" s="140">
        <f t="shared" si="62"/>
        <v>4404</v>
      </c>
      <c r="S263" s="140">
        <v>0</v>
      </c>
      <c r="T263" s="141">
        <f t="shared" si="63"/>
        <v>0</v>
      </c>
      <c r="AR263" s="142" t="s">
        <v>170</v>
      </c>
      <c r="AT263" s="142" t="s">
        <v>165</v>
      </c>
      <c r="AU263" s="142" t="s">
        <v>79</v>
      </c>
      <c r="AY263" s="17" t="s">
        <v>163</v>
      </c>
      <c r="BE263" s="143">
        <f t="shared" si="64"/>
        <v>0</v>
      </c>
      <c r="BF263" s="143">
        <f t="shared" si="65"/>
        <v>0</v>
      </c>
      <c r="BG263" s="143">
        <f t="shared" si="66"/>
        <v>0</v>
      </c>
      <c r="BH263" s="143">
        <f t="shared" si="67"/>
        <v>0</v>
      </c>
      <c r="BI263" s="143">
        <f t="shared" si="68"/>
        <v>0</v>
      </c>
      <c r="BJ263" s="17" t="s">
        <v>79</v>
      </c>
      <c r="BK263" s="143">
        <f t="shared" si="69"/>
        <v>0</v>
      </c>
      <c r="BL263" s="17" t="s">
        <v>170</v>
      </c>
      <c r="BM263" s="142" t="s">
        <v>2053</v>
      </c>
    </row>
    <row r="264" spans="2:65" s="1" customFormat="1" ht="24.2" customHeight="1">
      <c r="B264" s="32"/>
      <c r="C264" s="131" t="s">
        <v>1223</v>
      </c>
      <c r="D264" s="131" t="s">
        <v>165</v>
      </c>
      <c r="E264" s="132" t="s">
        <v>2935</v>
      </c>
      <c r="F264" s="133" t="s">
        <v>3662</v>
      </c>
      <c r="G264" s="134" t="s">
        <v>2382</v>
      </c>
      <c r="H264" s="135">
        <v>1200</v>
      </c>
      <c r="I264" s="136"/>
      <c r="J264" s="137">
        <f t="shared" si="60"/>
        <v>0</v>
      </c>
      <c r="K264" s="133" t="s">
        <v>192</v>
      </c>
      <c r="L264" s="32"/>
      <c r="M264" s="138" t="s">
        <v>19</v>
      </c>
      <c r="N264" s="139" t="s">
        <v>43</v>
      </c>
      <c r="P264" s="140">
        <f t="shared" si="61"/>
        <v>0</v>
      </c>
      <c r="Q264" s="140">
        <v>3</v>
      </c>
      <c r="R264" s="140">
        <f t="shared" si="62"/>
        <v>3600</v>
      </c>
      <c r="S264" s="140">
        <v>0</v>
      </c>
      <c r="T264" s="141">
        <f t="shared" si="63"/>
        <v>0</v>
      </c>
      <c r="AR264" s="142" t="s">
        <v>170</v>
      </c>
      <c r="AT264" s="142" t="s">
        <v>165</v>
      </c>
      <c r="AU264" s="142" t="s">
        <v>79</v>
      </c>
      <c r="AY264" s="17" t="s">
        <v>163</v>
      </c>
      <c r="BE264" s="143">
        <f t="shared" si="64"/>
        <v>0</v>
      </c>
      <c r="BF264" s="143">
        <f t="shared" si="65"/>
        <v>0</v>
      </c>
      <c r="BG264" s="143">
        <f t="shared" si="66"/>
        <v>0</v>
      </c>
      <c r="BH264" s="143">
        <f t="shared" si="67"/>
        <v>0</v>
      </c>
      <c r="BI264" s="143">
        <f t="shared" si="68"/>
        <v>0</v>
      </c>
      <c r="BJ264" s="17" t="s">
        <v>79</v>
      </c>
      <c r="BK264" s="143">
        <f t="shared" si="69"/>
        <v>0</v>
      </c>
      <c r="BL264" s="17" t="s">
        <v>170</v>
      </c>
      <c r="BM264" s="142" t="s">
        <v>2063</v>
      </c>
    </row>
    <row r="265" spans="2:65" s="1" customFormat="1" ht="21.75" customHeight="1">
      <c r="B265" s="32"/>
      <c r="C265" s="131" t="s">
        <v>1229</v>
      </c>
      <c r="D265" s="131" t="s">
        <v>165</v>
      </c>
      <c r="E265" s="132" t="s">
        <v>3665</v>
      </c>
      <c r="F265" s="133" t="s">
        <v>3666</v>
      </c>
      <c r="G265" s="134" t="s">
        <v>2382</v>
      </c>
      <c r="H265" s="135">
        <v>10</v>
      </c>
      <c r="I265" s="136"/>
      <c r="J265" s="137">
        <f t="shared" si="60"/>
        <v>0</v>
      </c>
      <c r="K265" s="133" t="s">
        <v>192</v>
      </c>
      <c r="L265" s="32"/>
      <c r="M265" s="138" t="s">
        <v>19</v>
      </c>
      <c r="N265" s="139" t="s">
        <v>43</v>
      </c>
      <c r="P265" s="140">
        <f t="shared" si="61"/>
        <v>0</v>
      </c>
      <c r="Q265" s="140">
        <v>44.12</v>
      </c>
      <c r="R265" s="140">
        <f t="shared" si="62"/>
        <v>441.2</v>
      </c>
      <c r="S265" s="140">
        <v>0</v>
      </c>
      <c r="T265" s="141">
        <f t="shared" si="63"/>
        <v>0</v>
      </c>
      <c r="AR265" s="142" t="s">
        <v>170</v>
      </c>
      <c r="AT265" s="142" t="s">
        <v>165</v>
      </c>
      <c r="AU265" s="142" t="s">
        <v>79</v>
      </c>
      <c r="AY265" s="17" t="s">
        <v>163</v>
      </c>
      <c r="BE265" s="143">
        <f t="shared" si="64"/>
        <v>0</v>
      </c>
      <c r="BF265" s="143">
        <f t="shared" si="65"/>
        <v>0</v>
      </c>
      <c r="BG265" s="143">
        <f t="shared" si="66"/>
        <v>0</v>
      </c>
      <c r="BH265" s="143">
        <f t="shared" si="67"/>
        <v>0</v>
      </c>
      <c r="BI265" s="143">
        <f t="shared" si="68"/>
        <v>0</v>
      </c>
      <c r="BJ265" s="17" t="s">
        <v>79</v>
      </c>
      <c r="BK265" s="143">
        <f t="shared" si="69"/>
        <v>0</v>
      </c>
      <c r="BL265" s="17" t="s">
        <v>170</v>
      </c>
      <c r="BM265" s="142" t="s">
        <v>2075</v>
      </c>
    </row>
    <row r="266" spans="2:65" s="1" customFormat="1" ht="16.5" customHeight="1">
      <c r="B266" s="32"/>
      <c r="C266" s="131" t="s">
        <v>1235</v>
      </c>
      <c r="D266" s="131" t="s">
        <v>165</v>
      </c>
      <c r="E266" s="132" t="s">
        <v>2937</v>
      </c>
      <c r="F266" s="133" t="s">
        <v>3667</v>
      </c>
      <c r="G266" s="134" t="s">
        <v>2382</v>
      </c>
      <c r="H266" s="135">
        <v>10</v>
      </c>
      <c r="I266" s="136"/>
      <c r="J266" s="137">
        <f t="shared" si="60"/>
        <v>0</v>
      </c>
      <c r="K266" s="133" t="s">
        <v>192</v>
      </c>
      <c r="L266" s="32"/>
      <c r="M266" s="138" t="s">
        <v>19</v>
      </c>
      <c r="N266" s="139" t="s">
        <v>43</v>
      </c>
      <c r="P266" s="140">
        <f t="shared" si="61"/>
        <v>0</v>
      </c>
      <c r="Q266" s="140">
        <v>7</v>
      </c>
      <c r="R266" s="140">
        <f t="shared" si="62"/>
        <v>70</v>
      </c>
      <c r="S266" s="140">
        <v>0</v>
      </c>
      <c r="T266" s="141">
        <f t="shared" si="63"/>
        <v>0</v>
      </c>
      <c r="AR266" s="142" t="s">
        <v>170</v>
      </c>
      <c r="AT266" s="142" t="s">
        <v>165</v>
      </c>
      <c r="AU266" s="142" t="s">
        <v>79</v>
      </c>
      <c r="AY266" s="17" t="s">
        <v>163</v>
      </c>
      <c r="BE266" s="143">
        <f t="shared" si="64"/>
        <v>0</v>
      </c>
      <c r="BF266" s="143">
        <f t="shared" si="65"/>
        <v>0</v>
      </c>
      <c r="BG266" s="143">
        <f t="shared" si="66"/>
        <v>0</v>
      </c>
      <c r="BH266" s="143">
        <f t="shared" si="67"/>
        <v>0</v>
      </c>
      <c r="BI266" s="143">
        <f t="shared" si="68"/>
        <v>0</v>
      </c>
      <c r="BJ266" s="17" t="s">
        <v>79</v>
      </c>
      <c r="BK266" s="143">
        <f t="shared" si="69"/>
        <v>0</v>
      </c>
      <c r="BL266" s="17" t="s">
        <v>170</v>
      </c>
      <c r="BM266" s="142" t="s">
        <v>2087</v>
      </c>
    </row>
    <row r="267" spans="2:65" s="1" customFormat="1" ht="16.5" customHeight="1">
      <c r="B267" s="32"/>
      <c r="C267" s="131" t="s">
        <v>1241</v>
      </c>
      <c r="D267" s="131" t="s">
        <v>165</v>
      </c>
      <c r="E267" s="132" t="s">
        <v>2939</v>
      </c>
      <c r="F267" s="133" t="s">
        <v>3827</v>
      </c>
      <c r="G267" s="134" t="s">
        <v>2382</v>
      </c>
      <c r="H267" s="135">
        <v>1</v>
      </c>
      <c r="I267" s="136"/>
      <c r="J267" s="137">
        <f t="shared" si="60"/>
        <v>0</v>
      </c>
      <c r="K267" s="133" t="s">
        <v>192</v>
      </c>
      <c r="L267" s="32"/>
      <c r="M267" s="138" t="s">
        <v>19</v>
      </c>
      <c r="N267" s="139" t="s">
        <v>43</v>
      </c>
      <c r="P267" s="140">
        <f t="shared" si="61"/>
        <v>0</v>
      </c>
      <c r="Q267" s="140">
        <v>1300</v>
      </c>
      <c r="R267" s="140">
        <f t="shared" si="62"/>
        <v>1300</v>
      </c>
      <c r="S267" s="140">
        <v>0</v>
      </c>
      <c r="T267" s="141">
        <f t="shared" si="63"/>
        <v>0</v>
      </c>
      <c r="AR267" s="142" t="s">
        <v>170</v>
      </c>
      <c r="AT267" s="142" t="s">
        <v>165</v>
      </c>
      <c r="AU267" s="142" t="s">
        <v>79</v>
      </c>
      <c r="AY267" s="17" t="s">
        <v>163</v>
      </c>
      <c r="BE267" s="143">
        <f t="shared" si="64"/>
        <v>0</v>
      </c>
      <c r="BF267" s="143">
        <f t="shared" si="65"/>
        <v>0</v>
      </c>
      <c r="BG267" s="143">
        <f t="shared" si="66"/>
        <v>0</v>
      </c>
      <c r="BH267" s="143">
        <f t="shared" si="67"/>
        <v>0</v>
      </c>
      <c r="BI267" s="143">
        <f t="shared" si="68"/>
        <v>0</v>
      </c>
      <c r="BJ267" s="17" t="s">
        <v>79</v>
      </c>
      <c r="BK267" s="143">
        <f t="shared" si="69"/>
        <v>0</v>
      </c>
      <c r="BL267" s="17" t="s">
        <v>170</v>
      </c>
      <c r="BM267" s="142" t="s">
        <v>2101</v>
      </c>
    </row>
    <row r="268" spans="2:65" s="1" customFormat="1" ht="16.5" customHeight="1">
      <c r="B268" s="32"/>
      <c r="C268" s="131" t="s">
        <v>1248</v>
      </c>
      <c r="D268" s="131" t="s">
        <v>165</v>
      </c>
      <c r="E268" s="132" t="s">
        <v>2942</v>
      </c>
      <c r="F268" s="133" t="s">
        <v>3670</v>
      </c>
      <c r="G268" s="134" t="s">
        <v>168</v>
      </c>
      <c r="H268" s="135">
        <v>24</v>
      </c>
      <c r="I268" s="136"/>
      <c r="J268" s="137">
        <f t="shared" si="60"/>
        <v>0</v>
      </c>
      <c r="K268" s="133" t="s">
        <v>192</v>
      </c>
      <c r="L268" s="32"/>
      <c r="M268" s="138" t="s">
        <v>19</v>
      </c>
      <c r="N268" s="139" t="s">
        <v>43</v>
      </c>
      <c r="P268" s="140">
        <f t="shared" si="61"/>
        <v>0</v>
      </c>
      <c r="Q268" s="140">
        <v>450</v>
      </c>
      <c r="R268" s="140">
        <f t="shared" si="62"/>
        <v>10800</v>
      </c>
      <c r="S268" s="140">
        <v>0</v>
      </c>
      <c r="T268" s="141">
        <f t="shared" si="63"/>
        <v>0</v>
      </c>
      <c r="AR268" s="142" t="s">
        <v>170</v>
      </c>
      <c r="AT268" s="142" t="s">
        <v>165</v>
      </c>
      <c r="AU268" s="142" t="s">
        <v>79</v>
      </c>
      <c r="AY268" s="17" t="s">
        <v>163</v>
      </c>
      <c r="BE268" s="143">
        <f t="shared" si="64"/>
        <v>0</v>
      </c>
      <c r="BF268" s="143">
        <f t="shared" si="65"/>
        <v>0</v>
      </c>
      <c r="BG268" s="143">
        <f t="shared" si="66"/>
        <v>0</v>
      </c>
      <c r="BH268" s="143">
        <f t="shared" si="67"/>
        <v>0</v>
      </c>
      <c r="BI268" s="143">
        <f t="shared" si="68"/>
        <v>0</v>
      </c>
      <c r="BJ268" s="17" t="s">
        <v>79</v>
      </c>
      <c r="BK268" s="143">
        <f t="shared" si="69"/>
        <v>0</v>
      </c>
      <c r="BL268" s="17" t="s">
        <v>170</v>
      </c>
      <c r="BM268" s="142" t="s">
        <v>2111</v>
      </c>
    </row>
    <row r="269" spans="2:65" s="1" customFormat="1" ht="76.349999999999994" customHeight="1">
      <c r="B269" s="32"/>
      <c r="C269" s="131" t="s">
        <v>1250</v>
      </c>
      <c r="D269" s="131" t="s">
        <v>165</v>
      </c>
      <c r="E269" s="132" t="s">
        <v>2944</v>
      </c>
      <c r="F269" s="133" t="s">
        <v>3671</v>
      </c>
      <c r="G269" s="134" t="s">
        <v>2382</v>
      </c>
      <c r="H269" s="135">
        <v>1</v>
      </c>
      <c r="I269" s="136"/>
      <c r="J269" s="137">
        <f t="shared" si="60"/>
        <v>0</v>
      </c>
      <c r="K269" s="133" t="s">
        <v>192</v>
      </c>
      <c r="L269" s="32"/>
      <c r="M269" s="138" t="s">
        <v>19</v>
      </c>
      <c r="N269" s="139" t="s">
        <v>43</v>
      </c>
      <c r="P269" s="140">
        <f t="shared" si="61"/>
        <v>0</v>
      </c>
      <c r="Q269" s="140">
        <v>2800</v>
      </c>
      <c r="R269" s="140">
        <f t="shared" si="62"/>
        <v>2800</v>
      </c>
      <c r="S269" s="140">
        <v>0</v>
      </c>
      <c r="T269" s="141">
        <f t="shared" si="63"/>
        <v>0</v>
      </c>
      <c r="AR269" s="142" t="s">
        <v>170</v>
      </c>
      <c r="AT269" s="142" t="s">
        <v>165</v>
      </c>
      <c r="AU269" s="142" t="s">
        <v>79</v>
      </c>
      <c r="AY269" s="17" t="s">
        <v>163</v>
      </c>
      <c r="BE269" s="143">
        <f t="shared" si="64"/>
        <v>0</v>
      </c>
      <c r="BF269" s="143">
        <f t="shared" si="65"/>
        <v>0</v>
      </c>
      <c r="BG269" s="143">
        <f t="shared" si="66"/>
        <v>0</v>
      </c>
      <c r="BH269" s="143">
        <f t="shared" si="67"/>
        <v>0</v>
      </c>
      <c r="BI269" s="143">
        <f t="shared" si="68"/>
        <v>0</v>
      </c>
      <c r="BJ269" s="17" t="s">
        <v>79</v>
      </c>
      <c r="BK269" s="143">
        <f t="shared" si="69"/>
        <v>0</v>
      </c>
      <c r="BL269" s="17" t="s">
        <v>170</v>
      </c>
      <c r="BM269" s="142" t="s">
        <v>2121</v>
      </c>
    </row>
    <row r="270" spans="2:65" s="1" customFormat="1" ht="66.75" customHeight="1">
      <c r="B270" s="32"/>
      <c r="C270" s="131" t="s">
        <v>1255</v>
      </c>
      <c r="D270" s="131" t="s">
        <v>165</v>
      </c>
      <c r="E270" s="132" t="s">
        <v>2947</v>
      </c>
      <c r="F270" s="133" t="s">
        <v>3672</v>
      </c>
      <c r="G270" s="134" t="s">
        <v>2382</v>
      </c>
      <c r="H270" s="135">
        <v>1</v>
      </c>
      <c r="I270" s="136"/>
      <c r="J270" s="137">
        <f t="shared" si="60"/>
        <v>0</v>
      </c>
      <c r="K270" s="133" t="s">
        <v>192</v>
      </c>
      <c r="L270" s="32"/>
      <c r="M270" s="138" t="s">
        <v>19</v>
      </c>
      <c r="N270" s="139" t="s">
        <v>43</v>
      </c>
      <c r="P270" s="140">
        <f t="shared" si="61"/>
        <v>0</v>
      </c>
      <c r="Q270" s="140">
        <v>5900</v>
      </c>
      <c r="R270" s="140">
        <f t="shared" si="62"/>
        <v>5900</v>
      </c>
      <c r="S270" s="140">
        <v>0</v>
      </c>
      <c r="T270" s="141">
        <f t="shared" si="63"/>
        <v>0</v>
      </c>
      <c r="AR270" s="142" t="s">
        <v>170</v>
      </c>
      <c r="AT270" s="142" t="s">
        <v>165</v>
      </c>
      <c r="AU270" s="142" t="s">
        <v>79</v>
      </c>
      <c r="AY270" s="17" t="s">
        <v>163</v>
      </c>
      <c r="BE270" s="143">
        <f t="shared" si="64"/>
        <v>0</v>
      </c>
      <c r="BF270" s="143">
        <f t="shared" si="65"/>
        <v>0</v>
      </c>
      <c r="BG270" s="143">
        <f t="shared" si="66"/>
        <v>0</v>
      </c>
      <c r="BH270" s="143">
        <f t="shared" si="67"/>
        <v>0</v>
      </c>
      <c r="BI270" s="143">
        <f t="shared" si="68"/>
        <v>0</v>
      </c>
      <c r="BJ270" s="17" t="s">
        <v>79</v>
      </c>
      <c r="BK270" s="143">
        <f t="shared" si="69"/>
        <v>0</v>
      </c>
      <c r="BL270" s="17" t="s">
        <v>170</v>
      </c>
      <c r="BM270" s="142" t="s">
        <v>2132</v>
      </c>
    </row>
    <row r="271" spans="2:65" s="11" customFormat="1" ht="25.9" customHeight="1">
      <c r="B271" s="119"/>
      <c r="D271" s="120" t="s">
        <v>71</v>
      </c>
      <c r="E271" s="121" t="s">
        <v>3051</v>
      </c>
      <c r="F271" s="121" t="s">
        <v>3828</v>
      </c>
      <c r="I271" s="122"/>
      <c r="J271" s="123">
        <f>BK271</f>
        <v>0</v>
      </c>
      <c r="L271" s="119"/>
      <c r="M271" s="124"/>
      <c r="P271" s="125">
        <f>SUM(P272:P308)</f>
        <v>0</v>
      </c>
      <c r="R271" s="125">
        <f>SUM(R272:R308)</f>
        <v>57083.5</v>
      </c>
      <c r="T271" s="126">
        <f>SUM(T272:T308)</f>
        <v>0</v>
      </c>
      <c r="AR271" s="120" t="s">
        <v>79</v>
      </c>
      <c r="AT271" s="127" t="s">
        <v>71</v>
      </c>
      <c r="AU271" s="127" t="s">
        <v>72</v>
      </c>
      <c r="AY271" s="120" t="s">
        <v>163</v>
      </c>
      <c r="BK271" s="128">
        <f>SUM(BK272:BK308)</f>
        <v>0</v>
      </c>
    </row>
    <row r="272" spans="2:65" s="1" customFormat="1" ht="16.5" customHeight="1">
      <c r="B272" s="32"/>
      <c r="C272" s="131" t="s">
        <v>1262</v>
      </c>
      <c r="D272" s="131" t="s">
        <v>165</v>
      </c>
      <c r="E272" s="132" t="s">
        <v>3829</v>
      </c>
      <c r="F272" s="133" t="s">
        <v>3830</v>
      </c>
      <c r="G272" s="134" t="s">
        <v>2382</v>
      </c>
      <c r="H272" s="135">
        <v>1</v>
      </c>
      <c r="I272" s="136"/>
      <c r="J272" s="137">
        <f t="shared" ref="J272:J308" si="70">ROUND(I272*H272,2)</f>
        <v>0</v>
      </c>
      <c r="K272" s="133" t="s">
        <v>192</v>
      </c>
      <c r="L272" s="32"/>
      <c r="M272" s="138" t="s">
        <v>19</v>
      </c>
      <c r="N272" s="139" t="s">
        <v>43</v>
      </c>
      <c r="P272" s="140">
        <f t="shared" ref="P272:P308" si="71">O272*H272</f>
        <v>0</v>
      </c>
      <c r="Q272" s="140">
        <v>221</v>
      </c>
      <c r="R272" s="140">
        <f t="shared" ref="R272:R308" si="72">Q272*H272</f>
        <v>221</v>
      </c>
      <c r="S272" s="140">
        <v>0</v>
      </c>
      <c r="T272" s="141">
        <f t="shared" ref="T272:T308" si="73">S272*H272</f>
        <v>0</v>
      </c>
      <c r="AR272" s="142" t="s">
        <v>170</v>
      </c>
      <c r="AT272" s="142" t="s">
        <v>165</v>
      </c>
      <c r="AU272" s="142" t="s">
        <v>79</v>
      </c>
      <c r="AY272" s="17" t="s">
        <v>163</v>
      </c>
      <c r="BE272" s="143">
        <f t="shared" ref="BE272:BE308" si="74">IF(N272="základní",J272,0)</f>
        <v>0</v>
      </c>
      <c r="BF272" s="143">
        <f t="shared" ref="BF272:BF308" si="75">IF(N272="snížená",J272,0)</f>
        <v>0</v>
      </c>
      <c r="BG272" s="143">
        <f t="shared" ref="BG272:BG308" si="76">IF(N272="zákl. přenesená",J272,0)</f>
        <v>0</v>
      </c>
      <c r="BH272" s="143">
        <f t="shared" ref="BH272:BH308" si="77">IF(N272="sníž. přenesená",J272,0)</f>
        <v>0</v>
      </c>
      <c r="BI272" s="143">
        <f t="shared" ref="BI272:BI308" si="78">IF(N272="nulová",J272,0)</f>
        <v>0</v>
      </c>
      <c r="BJ272" s="17" t="s">
        <v>79</v>
      </c>
      <c r="BK272" s="143">
        <f t="shared" ref="BK272:BK308" si="79">ROUND(I272*H272,2)</f>
        <v>0</v>
      </c>
      <c r="BL272" s="17" t="s">
        <v>170</v>
      </c>
      <c r="BM272" s="142" t="s">
        <v>2153</v>
      </c>
    </row>
    <row r="273" spans="2:65" s="1" customFormat="1" ht="66.75" customHeight="1">
      <c r="B273" s="32"/>
      <c r="C273" s="131" t="s">
        <v>1269</v>
      </c>
      <c r="D273" s="131" t="s">
        <v>165</v>
      </c>
      <c r="E273" s="132" t="s">
        <v>3053</v>
      </c>
      <c r="F273" s="133" t="s">
        <v>3831</v>
      </c>
      <c r="G273" s="134" t="s">
        <v>2382</v>
      </c>
      <c r="H273" s="135">
        <v>1</v>
      </c>
      <c r="I273" s="136"/>
      <c r="J273" s="137">
        <f t="shared" si="70"/>
        <v>0</v>
      </c>
      <c r="K273" s="133" t="s">
        <v>192</v>
      </c>
      <c r="L273" s="32"/>
      <c r="M273" s="138" t="s">
        <v>19</v>
      </c>
      <c r="N273" s="139" t="s">
        <v>43</v>
      </c>
      <c r="P273" s="140">
        <f t="shared" si="71"/>
        <v>0</v>
      </c>
      <c r="Q273" s="140">
        <v>299</v>
      </c>
      <c r="R273" s="140">
        <f t="shared" si="72"/>
        <v>299</v>
      </c>
      <c r="S273" s="140">
        <v>0</v>
      </c>
      <c r="T273" s="141">
        <f t="shared" si="73"/>
        <v>0</v>
      </c>
      <c r="AR273" s="142" t="s">
        <v>170</v>
      </c>
      <c r="AT273" s="142" t="s">
        <v>165</v>
      </c>
      <c r="AU273" s="142" t="s">
        <v>79</v>
      </c>
      <c r="AY273" s="17" t="s">
        <v>163</v>
      </c>
      <c r="BE273" s="143">
        <f t="shared" si="74"/>
        <v>0</v>
      </c>
      <c r="BF273" s="143">
        <f t="shared" si="75"/>
        <v>0</v>
      </c>
      <c r="BG273" s="143">
        <f t="shared" si="76"/>
        <v>0</v>
      </c>
      <c r="BH273" s="143">
        <f t="shared" si="77"/>
        <v>0</v>
      </c>
      <c r="BI273" s="143">
        <f t="shared" si="78"/>
        <v>0</v>
      </c>
      <c r="BJ273" s="17" t="s">
        <v>79</v>
      </c>
      <c r="BK273" s="143">
        <f t="shared" si="79"/>
        <v>0</v>
      </c>
      <c r="BL273" s="17" t="s">
        <v>170</v>
      </c>
      <c r="BM273" s="142" t="s">
        <v>2164</v>
      </c>
    </row>
    <row r="274" spans="2:65" s="1" customFormat="1" ht="16.5" customHeight="1">
      <c r="B274" s="32"/>
      <c r="C274" s="131" t="s">
        <v>1275</v>
      </c>
      <c r="D274" s="131" t="s">
        <v>165</v>
      </c>
      <c r="E274" s="132" t="s">
        <v>3832</v>
      </c>
      <c r="F274" s="133" t="s">
        <v>3833</v>
      </c>
      <c r="G274" s="134" t="s">
        <v>2382</v>
      </c>
      <c r="H274" s="135">
        <v>1</v>
      </c>
      <c r="I274" s="136"/>
      <c r="J274" s="137">
        <f t="shared" si="70"/>
        <v>0</v>
      </c>
      <c r="K274" s="133" t="s">
        <v>192</v>
      </c>
      <c r="L274" s="32"/>
      <c r="M274" s="138" t="s">
        <v>19</v>
      </c>
      <c r="N274" s="139" t="s">
        <v>43</v>
      </c>
      <c r="P274" s="140">
        <f t="shared" si="71"/>
        <v>0</v>
      </c>
      <c r="Q274" s="140">
        <v>73.7</v>
      </c>
      <c r="R274" s="140">
        <f t="shared" si="72"/>
        <v>73.7</v>
      </c>
      <c r="S274" s="140">
        <v>0</v>
      </c>
      <c r="T274" s="141">
        <f t="shared" si="73"/>
        <v>0</v>
      </c>
      <c r="AR274" s="142" t="s">
        <v>170</v>
      </c>
      <c r="AT274" s="142" t="s">
        <v>165</v>
      </c>
      <c r="AU274" s="142" t="s">
        <v>79</v>
      </c>
      <c r="AY274" s="17" t="s">
        <v>163</v>
      </c>
      <c r="BE274" s="143">
        <f t="shared" si="74"/>
        <v>0</v>
      </c>
      <c r="BF274" s="143">
        <f t="shared" si="75"/>
        <v>0</v>
      </c>
      <c r="BG274" s="143">
        <f t="shared" si="76"/>
        <v>0</v>
      </c>
      <c r="BH274" s="143">
        <f t="shared" si="77"/>
        <v>0</v>
      </c>
      <c r="BI274" s="143">
        <f t="shared" si="78"/>
        <v>0</v>
      </c>
      <c r="BJ274" s="17" t="s">
        <v>79</v>
      </c>
      <c r="BK274" s="143">
        <f t="shared" si="79"/>
        <v>0</v>
      </c>
      <c r="BL274" s="17" t="s">
        <v>170</v>
      </c>
      <c r="BM274" s="142" t="s">
        <v>2183</v>
      </c>
    </row>
    <row r="275" spans="2:65" s="1" customFormat="1" ht="37.9" customHeight="1">
      <c r="B275" s="32"/>
      <c r="C275" s="131" t="s">
        <v>1280</v>
      </c>
      <c r="D275" s="131" t="s">
        <v>165</v>
      </c>
      <c r="E275" s="132" t="s">
        <v>3056</v>
      </c>
      <c r="F275" s="133" t="s">
        <v>3834</v>
      </c>
      <c r="G275" s="134" t="s">
        <v>2382</v>
      </c>
      <c r="H275" s="135">
        <v>1</v>
      </c>
      <c r="I275" s="136"/>
      <c r="J275" s="137">
        <f t="shared" si="70"/>
        <v>0</v>
      </c>
      <c r="K275" s="133" t="s">
        <v>192</v>
      </c>
      <c r="L275" s="32"/>
      <c r="M275" s="138" t="s">
        <v>19</v>
      </c>
      <c r="N275" s="139" t="s">
        <v>43</v>
      </c>
      <c r="P275" s="140">
        <f t="shared" si="71"/>
        <v>0</v>
      </c>
      <c r="Q275" s="140">
        <v>940</v>
      </c>
      <c r="R275" s="140">
        <f t="shared" si="72"/>
        <v>940</v>
      </c>
      <c r="S275" s="140">
        <v>0</v>
      </c>
      <c r="T275" s="141">
        <f t="shared" si="73"/>
        <v>0</v>
      </c>
      <c r="AR275" s="142" t="s">
        <v>170</v>
      </c>
      <c r="AT275" s="142" t="s">
        <v>165</v>
      </c>
      <c r="AU275" s="142" t="s">
        <v>79</v>
      </c>
      <c r="AY275" s="17" t="s">
        <v>163</v>
      </c>
      <c r="BE275" s="143">
        <f t="shared" si="74"/>
        <v>0</v>
      </c>
      <c r="BF275" s="143">
        <f t="shared" si="75"/>
        <v>0</v>
      </c>
      <c r="BG275" s="143">
        <f t="shared" si="76"/>
        <v>0</v>
      </c>
      <c r="BH275" s="143">
        <f t="shared" si="77"/>
        <v>0</v>
      </c>
      <c r="BI275" s="143">
        <f t="shared" si="78"/>
        <v>0</v>
      </c>
      <c r="BJ275" s="17" t="s">
        <v>79</v>
      </c>
      <c r="BK275" s="143">
        <f t="shared" si="79"/>
        <v>0</v>
      </c>
      <c r="BL275" s="17" t="s">
        <v>170</v>
      </c>
      <c r="BM275" s="142" t="s">
        <v>2198</v>
      </c>
    </row>
    <row r="276" spans="2:65" s="1" customFormat="1" ht="16.5" customHeight="1">
      <c r="B276" s="32"/>
      <c r="C276" s="131" t="s">
        <v>1286</v>
      </c>
      <c r="D276" s="131" t="s">
        <v>165</v>
      </c>
      <c r="E276" s="132" t="s">
        <v>3835</v>
      </c>
      <c r="F276" s="133" t="s">
        <v>3836</v>
      </c>
      <c r="G276" s="134" t="s">
        <v>2382</v>
      </c>
      <c r="H276" s="135">
        <v>1</v>
      </c>
      <c r="I276" s="136"/>
      <c r="J276" s="137">
        <f t="shared" si="70"/>
        <v>0</v>
      </c>
      <c r="K276" s="133" t="s">
        <v>192</v>
      </c>
      <c r="L276" s="32"/>
      <c r="M276" s="138" t="s">
        <v>19</v>
      </c>
      <c r="N276" s="139" t="s">
        <v>43</v>
      </c>
      <c r="P276" s="140">
        <f t="shared" si="71"/>
        <v>0</v>
      </c>
      <c r="Q276" s="140">
        <v>1000</v>
      </c>
      <c r="R276" s="140">
        <f t="shared" si="72"/>
        <v>1000</v>
      </c>
      <c r="S276" s="140">
        <v>0</v>
      </c>
      <c r="T276" s="141">
        <f t="shared" si="73"/>
        <v>0</v>
      </c>
      <c r="AR276" s="142" t="s">
        <v>170</v>
      </c>
      <c r="AT276" s="142" t="s">
        <v>165</v>
      </c>
      <c r="AU276" s="142" t="s">
        <v>79</v>
      </c>
      <c r="AY276" s="17" t="s">
        <v>163</v>
      </c>
      <c r="BE276" s="143">
        <f t="shared" si="74"/>
        <v>0</v>
      </c>
      <c r="BF276" s="143">
        <f t="shared" si="75"/>
        <v>0</v>
      </c>
      <c r="BG276" s="143">
        <f t="shared" si="76"/>
        <v>0</v>
      </c>
      <c r="BH276" s="143">
        <f t="shared" si="77"/>
        <v>0</v>
      </c>
      <c r="BI276" s="143">
        <f t="shared" si="78"/>
        <v>0</v>
      </c>
      <c r="BJ276" s="17" t="s">
        <v>79</v>
      </c>
      <c r="BK276" s="143">
        <f t="shared" si="79"/>
        <v>0</v>
      </c>
      <c r="BL276" s="17" t="s">
        <v>170</v>
      </c>
      <c r="BM276" s="142" t="s">
        <v>2209</v>
      </c>
    </row>
    <row r="277" spans="2:65" s="1" customFormat="1" ht="78" customHeight="1">
      <c r="B277" s="32"/>
      <c r="C277" s="131" t="s">
        <v>1293</v>
      </c>
      <c r="D277" s="131" t="s">
        <v>165</v>
      </c>
      <c r="E277" s="132" t="s">
        <v>3059</v>
      </c>
      <c r="F277" s="133" t="s">
        <v>3837</v>
      </c>
      <c r="G277" s="134" t="s">
        <v>2382</v>
      </c>
      <c r="H277" s="135">
        <v>1</v>
      </c>
      <c r="I277" s="136"/>
      <c r="J277" s="137">
        <f t="shared" si="70"/>
        <v>0</v>
      </c>
      <c r="K277" s="133" t="s">
        <v>192</v>
      </c>
      <c r="L277" s="32"/>
      <c r="M277" s="138" t="s">
        <v>19</v>
      </c>
      <c r="N277" s="139" t="s">
        <v>43</v>
      </c>
      <c r="P277" s="140">
        <f t="shared" si="71"/>
        <v>0</v>
      </c>
      <c r="Q277" s="140">
        <v>1518</v>
      </c>
      <c r="R277" s="140">
        <f t="shared" si="72"/>
        <v>1518</v>
      </c>
      <c r="S277" s="140">
        <v>0</v>
      </c>
      <c r="T277" s="141">
        <f t="shared" si="73"/>
        <v>0</v>
      </c>
      <c r="AR277" s="142" t="s">
        <v>170</v>
      </c>
      <c r="AT277" s="142" t="s">
        <v>165</v>
      </c>
      <c r="AU277" s="142" t="s">
        <v>79</v>
      </c>
      <c r="AY277" s="17" t="s">
        <v>163</v>
      </c>
      <c r="BE277" s="143">
        <f t="shared" si="74"/>
        <v>0</v>
      </c>
      <c r="BF277" s="143">
        <f t="shared" si="75"/>
        <v>0</v>
      </c>
      <c r="BG277" s="143">
        <f t="shared" si="76"/>
        <v>0</v>
      </c>
      <c r="BH277" s="143">
        <f t="shared" si="77"/>
        <v>0</v>
      </c>
      <c r="BI277" s="143">
        <f t="shared" si="78"/>
        <v>0</v>
      </c>
      <c r="BJ277" s="17" t="s">
        <v>79</v>
      </c>
      <c r="BK277" s="143">
        <f t="shared" si="79"/>
        <v>0</v>
      </c>
      <c r="BL277" s="17" t="s">
        <v>170</v>
      </c>
      <c r="BM277" s="142" t="s">
        <v>2221</v>
      </c>
    </row>
    <row r="278" spans="2:65" s="1" customFormat="1" ht="24.2" customHeight="1">
      <c r="B278" s="32"/>
      <c r="C278" s="131" t="s">
        <v>1297</v>
      </c>
      <c r="D278" s="131" t="s">
        <v>165</v>
      </c>
      <c r="E278" s="132" t="s">
        <v>3062</v>
      </c>
      <c r="F278" s="133" t="s">
        <v>3838</v>
      </c>
      <c r="G278" s="134" t="s">
        <v>2382</v>
      </c>
      <c r="H278" s="135">
        <v>1</v>
      </c>
      <c r="I278" s="136"/>
      <c r="J278" s="137">
        <f t="shared" si="70"/>
        <v>0</v>
      </c>
      <c r="K278" s="133" t="s">
        <v>192</v>
      </c>
      <c r="L278" s="32"/>
      <c r="M278" s="138" t="s">
        <v>19</v>
      </c>
      <c r="N278" s="139" t="s">
        <v>43</v>
      </c>
      <c r="P278" s="140">
        <f t="shared" si="71"/>
        <v>0</v>
      </c>
      <c r="Q278" s="140">
        <v>10</v>
      </c>
      <c r="R278" s="140">
        <f t="shared" si="72"/>
        <v>10</v>
      </c>
      <c r="S278" s="140">
        <v>0</v>
      </c>
      <c r="T278" s="141">
        <f t="shared" si="73"/>
        <v>0</v>
      </c>
      <c r="AR278" s="142" t="s">
        <v>170</v>
      </c>
      <c r="AT278" s="142" t="s">
        <v>165</v>
      </c>
      <c r="AU278" s="142" t="s">
        <v>79</v>
      </c>
      <c r="AY278" s="17" t="s">
        <v>163</v>
      </c>
      <c r="BE278" s="143">
        <f t="shared" si="74"/>
        <v>0</v>
      </c>
      <c r="BF278" s="143">
        <f t="shared" si="75"/>
        <v>0</v>
      </c>
      <c r="BG278" s="143">
        <f t="shared" si="76"/>
        <v>0</v>
      </c>
      <c r="BH278" s="143">
        <f t="shared" si="77"/>
        <v>0</v>
      </c>
      <c r="BI278" s="143">
        <f t="shared" si="78"/>
        <v>0</v>
      </c>
      <c r="BJ278" s="17" t="s">
        <v>79</v>
      </c>
      <c r="BK278" s="143">
        <f t="shared" si="79"/>
        <v>0</v>
      </c>
      <c r="BL278" s="17" t="s">
        <v>170</v>
      </c>
      <c r="BM278" s="142" t="s">
        <v>2233</v>
      </c>
    </row>
    <row r="279" spans="2:65" s="1" customFormat="1" ht="16.5" customHeight="1">
      <c r="B279" s="32"/>
      <c r="C279" s="131" t="s">
        <v>1303</v>
      </c>
      <c r="D279" s="131" t="s">
        <v>165</v>
      </c>
      <c r="E279" s="132" t="s">
        <v>3065</v>
      </c>
      <c r="F279" s="133" t="s">
        <v>3839</v>
      </c>
      <c r="G279" s="134" t="s">
        <v>2382</v>
      </c>
      <c r="H279" s="135">
        <v>3</v>
      </c>
      <c r="I279" s="136"/>
      <c r="J279" s="137">
        <f t="shared" si="70"/>
        <v>0</v>
      </c>
      <c r="K279" s="133" t="s">
        <v>192</v>
      </c>
      <c r="L279" s="32"/>
      <c r="M279" s="138" t="s">
        <v>19</v>
      </c>
      <c r="N279" s="139" t="s">
        <v>43</v>
      </c>
      <c r="P279" s="140">
        <f t="shared" si="71"/>
        <v>0</v>
      </c>
      <c r="Q279" s="140">
        <v>84</v>
      </c>
      <c r="R279" s="140">
        <f t="shared" si="72"/>
        <v>252</v>
      </c>
      <c r="S279" s="140">
        <v>0</v>
      </c>
      <c r="T279" s="141">
        <f t="shared" si="73"/>
        <v>0</v>
      </c>
      <c r="AR279" s="142" t="s">
        <v>170</v>
      </c>
      <c r="AT279" s="142" t="s">
        <v>165</v>
      </c>
      <c r="AU279" s="142" t="s">
        <v>79</v>
      </c>
      <c r="AY279" s="17" t="s">
        <v>163</v>
      </c>
      <c r="BE279" s="143">
        <f t="shared" si="74"/>
        <v>0</v>
      </c>
      <c r="BF279" s="143">
        <f t="shared" si="75"/>
        <v>0</v>
      </c>
      <c r="BG279" s="143">
        <f t="shared" si="76"/>
        <v>0</v>
      </c>
      <c r="BH279" s="143">
        <f t="shared" si="77"/>
        <v>0</v>
      </c>
      <c r="BI279" s="143">
        <f t="shared" si="78"/>
        <v>0</v>
      </c>
      <c r="BJ279" s="17" t="s">
        <v>79</v>
      </c>
      <c r="BK279" s="143">
        <f t="shared" si="79"/>
        <v>0</v>
      </c>
      <c r="BL279" s="17" t="s">
        <v>170</v>
      </c>
      <c r="BM279" s="142" t="s">
        <v>2243</v>
      </c>
    </row>
    <row r="280" spans="2:65" s="1" customFormat="1" ht="24.2" customHeight="1">
      <c r="B280" s="32"/>
      <c r="C280" s="131" t="s">
        <v>1308</v>
      </c>
      <c r="D280" s="131" t="s">
        <v>165</v>
      </c>
      <c r="E280" s="132" t="s">
        <v>3068</v>
      </c>
      <c r="F280" s="133" t="s">
        <v>3840</v>
      </c>
      <c r="G280" s="134" t="s">
        <v>2382</v>
      </c>
      <c r="H280" s="135">
        <v>3</v>
      </c>
      <c r="I280" s="136"/>
      <c r="J280" s="137">
        <f t="shared" si="70"/>
        <v>0</v>
      </c>
      <c r="K280" s="133" t="s">
        <v>192</v>
      </c>
      <c r="L280" s="32"/>
      <c r="M280" s="138" t="s">
        <v>19</v>
      </c>
      <c r="N280" s="139" t="s">
        <v>43</v>
      </c>
      <c r="P280" s="140">
        <f t="shared" si="71"/>
        <v>0</v>
      </c>
      <c r="Q280" s="140">
        <v>91.3333333333333</v>
      </c>
      <c r="R280" s="140">
        <f t="shared" si="72"/>
        <v>273.99999999999989</v>
      </c>
      <c r="S280" s="140">
        <v>0</v>
      </c>
      <c r="T280" s="141">
        <f t="shared" si="73"/>
        <v>0</v>
      </c>
      <c r="AR280" s="142" t="s">
        <v>170</v>
      </c>
      <c r="AT280" s="142" t="s">
        <v>165</v>
      </c>
      <c r="AU280" s="142" t="s">
        <v>79</v>
      </c>
      <c r="AY280" s="17" t="s">
        <v>163</v>
      </c>
      <c r="BE280" s="143">
        <f t="shared" si="74"/>
        <v>0</v>
      </c>
      <c r="BF280" s="143">
        <f t="shared" si="75"/>
        <v>0</v>
      </c>
      <c r="BG280" s="143">
        <f t="shared" si="76"/>
        <v>0</v>
      </c>
      <c r="BH280" s="143">
        <f t="shared" si="77"/>
        <v>0</v>
      </c>
      <c r="BI280" s="143">
        <f t="shared" si="78"/>
        <v>0</v>
      </c>
      <c r="BJ280" s="17" t="s">
        <v>79</v>
      </c>
      <c r="BK280" s="143">
        <f t="shared" si="79"/>
        <v>0</v>
      </c>
      <c r="BL280" s="17" t="s">
        <v>170</v>
      </c>
      <c r="BM280" s="142" t="s">
        <v>2255</v>
      </c>
    </row>
    <row r="281" spans="2:65" s="1" customFormat="1" ht="16.5" customHeight="1">
      <c r="B281" s="32"/>
      <c r="C281" s="131" t="s">
        <v>1314</v>
      </c>
      <c r="D281" s="131" t="s">
        <v>165</v>
      </c>
      <c r="E281" s="132" t="s">
        <v>3071</v>
      </c>
      <c r="F281" s="133" t="s">
        <v>3841</v>
      </c>
      <c r="G281" s="134" t="s">
        <v>2382</v>
      </c>
      <c r="H281" s="135">
        <v>3</v>
      </c>
      <c r="I281" s="136"/>
      <c r="J281" s="137">
        <f t="shared" si="70"/>
        <v>0</v>
      </c>
      <c r="K281" s="133" t="s">
        <v>192</v>
      </c>
      <c r="L281" s="32"/>
      <c r="M281" s="138" t="s">
        <v>19</v>
      </c>
      <c r="N281" s="139" t="s">
        <v>43</v>
      </c>
      <c r="P281" s="140">
        <f t="shared" si="71"/>
        <v>0</v>
      </c>
      <c r="Q281" s="140">
        <v>118</v>
      </c>
      <c r="R281" s="140">
        <f t="shared" si="72"/>
        <v>354</v>
      </c>
      <c r="S281" s="140">
        <v>0</v>
      </c>
      <c r="T281" s="141">
        <f t="shared" si="73"/>
        <v>0</v>
      </c>
      <c r="AR281" s="142" t="s">
        <v>170</v>
      </c>
      <c r="AT281" s="142" t="s">
        <v>165</v>
      </c>
      <c r="AU281" s="142" t="s">
        <v>79</v>
      </c>
      <c r="AY281" s="17" t="s">
        <v>163</v>
      </c>
      <c r="BE281" s="143">
        <f t="shared" si="74"/>
        <v>0</v>
      </c>
      <c r="BF281" s="143">
        <f t="shared" si="75"/>
        <v>0</v>
      </c>
      <c r="BG281" s="143">
        <f t="shared" si="76"/>
        <v>0</v>
      </c>
      <c r="BH281" s="143">
        <f t="shared" si="77"/>
        <v>0</v>
      </c>
      <c r="BI281" s="143">
        <f t="shared" si="78"/>
        <v>0</v>
      </c>
      <c r="BJ281" s="17" t="s">
        <v>79</v>
      </c>
      <c r="BK281" s="143">
        <f t="shared" si="79"/>
        <v>0</v>
      </c>
      <c r="BL281" s="17" t="s">
        <v>170</v>
      </c>
      <c r="BM281" s="142" t="s">
        <v>2265</v>
      </c>
    </row>
    <row r="282" spans="2:65" s="1" customFormat="1" ht="33" customHeight="1">
      <c r="B282" s="32"/>
      <c r="C282" s="131" t="s">
        <v>1324</v>
      </c>
      <c r="D282" s="131" t="s">
        <v>165</v>
      </c>
      <c r="E282" s="132" t="s">
        <v>3074</v>
      </c>
      <c r="F282" s="133" t="s">
        <v>3842</v>
      </c>
      <c r="G282" s="134" t="s">
        <v>2382</v>
      </c>
      <c r="H282" s="135">
        <v>3</v>
      </c>
      <c r="I282" s="136"/>
      <c r="J282" s="137">
        <f t="shared" si="70"/>
        <v>0</v>
      </c>
      <c r="K282" s="133" t="s">
        <v>192</v>
      </c>
      <c r="L282" s="32"/>
      <c r="M282" s="138" t="s">
        <v>19</v>
      </c>
      <c r="N282" s="139" t="s">
        <v>43</v>
      </c>
      <c r="P282" s="140">
        <f t="shared" si="71"/>
        <v>0</v>
      </c>
      <c r="Q282" s="140">
        <v>190</v>
      </c>
      <c r="R282" s="140">
        <f t="shared" si="72"/>
        <v>570</v>
      </c>
      <c r="S282" s="140">
        <v>0</v>
      </c>
      <c r="T282" s="141">
        <f t="shared" si="73"/>
        <v>0</v>
      </c>
      <c r="AR282" s="142" t="s">
        <v>170</v>
      </c>
      <c r="AT282" s="142" t="s">
        <v>165</v>
      </c>
      <c r="AU282" s="142" t="s">
        <v>79</v>
      </c>
      <c r="AY282" s="17" t="s">
        <v>163</v>
      </c>
      <c r="BE282" s="143">
        <f t="shared" si="74"/>
        <v>0</v>
      </c>
      <c r="BF282" s="143">
        <f t="shared" si="75"/>
        <v>0</v>
      </c>
      <c r="BG282" s="143">
        <f t="shared" si="76"/>
        <v>0</v>
      </c>
      <c r="BH282" s="143">
        <f t="shared" si="77"/>
        <v>0</v>
      </c>
      <c r="BI282" s="143">
        <f t="shared" si="78"/>
        <v>0</v>
      </c>
      <c r="BJ282" s="17" t="s">
        <v>79</v>
      </c>
      <c r="BK282" s="143">
        <f t="shared" si="79"/>
        <v>0</v>
      </c>
      <c r="BL282" s="17" t="s">
        <v>170</v>
      </c>
      <c r="BM282" s="142" t="s">
        <v>2276</v>
      </c>
    </row>
    <row r="283" spans="2:65" s="1" customFormat="1" ht="16.5" customHeight="1">
      <c r="B283" s="32"/>
      <c r="C283" s="131" t="s">
        <v>1329</v>
      </c>
      <c r="D283" s="131" t="s">
        <v>165</v>
      </c>
      <c r="E283" s="132" t="s">
        <v>3077</v>
      </c>
      <c r="F283" s="133" t="s">
        <v>3843</v>
      </c>
      <c r="G283" s="134" t="s">
        <v>2382</v>
      </c>
      <c r="H283" s="135">
        <v>2</v>
      </c>
      <c r="I283" s="136"/>
      <c r="J283" s="137">
        <f t="shared" si="70"/>
        <v>0</v>
      </c>
      <c r="K283" s="133" t="s">
        <v>192</v>
      </c>
      <c r="L283" s="32"/>
      <c r="M283" s="138" t="s">
        <v>19</v>
      </c>
      <c r="N283" s="139" t="s">
        <v>43</v>
      </c>
      <c r="P283" s="140">
        <f t="shared" si="71"/>
        <v>0</v>
      </c>
      <c r="Q283" s="140">
        <v>420</v>
      </c>
      <c r="R283" s="140">
        <f t="shared" si="72"/>
        <v>840</v>
      </c>
      <c r="S283" s="140">
        <v>0</v>
      </c>
      <c r="T283" s="141">
        <f t="shared" si="73"/>
        <v>0</v>
      </c>
      <c r="AR283" s="142" t="s">
        <v>170</v>
      </c>
      <c r="AT283" s="142" t="s">
        <v>165</v>
      </c>
      <c r="AU283" s="142" t="s">
        <v>79</v>
      </c>
      <c r="AY283" s="17" t="s">
        <v>163</v>
      </c>
      <c r="BE283" s="143">
        <f t="shared" si="74"/>
        <v>0</v>
      </c>
      <c r="BF283" s="143">
        <f t="shared" si="75"/>
        <v>0</v>
      </c>
      <c r="BG283" s="143">
        <f t="shared" si="76"/>
        <v>0</v>
      </c>
      <c r="BH283" s="143">
        <f t="shared" si="77"/>
        <v>0</v>
      </c>
      <c r="BI283" s="143">
        <f t="shared" si="78"/>
        <v>0</v>
      </c>
      <c r="BJ283" s="17" t="s">
        <v>79</v>
      </c>
      <c r="BK283" s="143">
        <f t="shared" si="79"/>
        <v>0</v>
      </c>
      <c r="BL283" s="17" t="s">
        <v>170</v>
      </c>
      <c r="BM283" s="142" t="s">
        <v>2286</v>
      </c>
    </row>
    <row r="284" spans="2:65" s="1" customFormat="1" ht="16.5" customHeight="1">
      <c r="B284" s="32"/>
      <c r="C284" s="131" t="s">
        <v>1334</v>
      </c>
      <c r="D284" s="131" t="s">
        <v>165</v>
      </c>
      <c r="E284" s="132" t="s">
        <v>3080</v>
      </c>
      <c r="F284" s="133" t="s">
        <v>3844</v>
      </c>
      <c r="G284" s="134" t="s">
        <v>2382</v>
      </c>
      <c r="H284" s="135">
        <v>2</v>
      </c>
      <c r="I284" s="136"/>
      <c r="J284" s="137">
        <f t="shared" si="70"/>
        <v>0</v>
      </c>
      <c r="K284" s="133" t="s">
        <v>192</v>
      </c>
      <c r="L284" s="32"/>
      <c r="M284" s="138" t="s">
        <v>19</v>
      </c>
      <c r="N284" s="139" t="s">
        <v>43</v>
      </c>
      <c r="P284" s="140">
        <f t="shared" si="71"/>
        <v>0</v>
      </c>
      <c r="Q284" s="140">
        <v>2150</v>
      </c>
      <c r="R284" s="140">
        <f t="shared" si="72"/>
        <v>4300</v>
      </c>
      <c r="S284" s="140">
        <v>0</v>
      </c>
      <c r="T284" s="141">
        <f t="shared" si="73"/>
        <v>0</v>
      </c>
      <c r="AR284" s="142" t="s">
        <v>170</v>
      </c>
      <c r="AT284" s="142" t="s">
        <v>165</v>
      </c>
      <c r="AU284" s="142" t="s">
        <v>79</v>
      </c>
      <c r="AY284" s="17" t="s">
        <v>163</v>
      </c>
      <c r="BE284" s="143">
        <f t="shared" si="74"/>
        <v>0</v>
      </c>
      <c r="BF284" s="143">
        <f t="shared" si="75"/>
        <v>0</v>
      </c>
      <c r="BG284" s="143">
        <f t="shared" si="76"/>
        <v>0</v>
      </c>
      <c r="BH284" s="143">
        <f t="shared" si="77"/>
        <v>0</v>
      </c>
      <c r="BI284" s="143">
        <f t="shared" si="78"/>
        <v>0</v>
      </c>
      <c r="BJ284" s="17" t="s">
        <v>79</v>
      </c>
      <c r="BK284" s="143">
        <f t="shared" si="79"/>
        <v>0</v>
      </c>
      <c r="BL284" s="17" t="s">
        <v>170</v>
      </c>
      <c r="BM284" s="142" t="s">
        <v>2296</v>
      </c>
    </row>
    <row r="285" spans="2:65" s="1" customFormat="1" ht="16.5" customHeight="1">
      <c r="B285" s="32"/>
      <c r="C285" s="131" t="s">
        <v>1339</v>
      </c>
      <c r="D285" s="131" t="s">
        <v>165</v>
      </c>
      <c r="E285" s="132" t="s">
        <v>3845</v>
      </c>
      <c r="F285" s="133" t="s">
        <v>3846</v>
      </c>
      <c r="G285" s="134" t="s">
        <v>2382</v>
      </c>
      <c r="H285" s="135">
        <v>1</v>
      </c>
      <c r="I285" s="136"/>
      <c r="J285" s="137">
        <f t="shared" si="70"/>
        <v>0</v>
      </c>
      <c r="K285" s="133" t="s">
        <v>192</v>
      </c>
      <c r="L285" s="32"/>
      <c r="M285" s="138" t="s">
        <v>19</v>
      </c>
      <c r="N285" s="139" t="s">
        <v>43</v>
      </c>
      <c r="P285" s="140">
        <f t="shared" si="71"/>
        <v>0</v>
      </c>
      <c r="Q285" s="140">
        <v>164</v>
      </c>
      <c r="R285" s="140">
        <f t="shared" si="72"/>
        <v>164</v>
      </c>
      <c r="S285" s="140">
        <v>0</v>
      </c>
      <c r="T285" s="141">
        <f t="shared" si="73"/>
        <v>0</v>
      </c>
      <c r="AR285" s="142" t="s">
        <v>170</v>
      </c>
      <c r="AT285" s="142" t="s">
        <v>165</v>
      </c>
      <c r="AU285" s="142" t="s">
        <v>79</v>
      </c>
      <c r="AY285" s="17" t="s">
        <v>163</v>
      </c>
      <c r="BE285" s="143">
        <f t="shared" si="74"/>
        <v>0</v>
      </c>
      <c r="BF285" s="143">
        <f t="shared" si="75"/>
        <v>0</v>
      </c>
      <c r="BG285" s="143">
        <f t="shared" si="76"/>
        <v>0</v>
      </c>
      <c r="BH285" s="143">
        <f t="shared" si="77"/>
        <v>0</v>
      </c>
      <c r="BI285" s="143">
        <f t="shared" si="78"/>
        <v>0</v>
      </c>
      <c r="BJ285" s="17" t="s">
        <v>79</v>
      </c>
      <c r="BK285" s="143">
        <f t="shared" si="79"/>
        <v>0</v>
      </c>
      <c r="BL285" s="17" t="s">
        <v>170</v>
      </c>
      <c r="BM285" s="142" t="s">
        <v>2306</v>
      </c>
    </row>
    <row r="286" spans="2:65" s="1" customFormat="1" ht="114.95" customHeight="1">
      <c r="B286" s="32"/>
      <c r="C286" s="131" t="s">
        <v>1344</v>
      </c>
      <c r="D286" s="131" t="s">
        <v>165</v>
      </c>
      <c r="E286" s="132" t="s">
        <v>3082</v>
      </c>
      <c r="F286" s="133" t="s">
        <v>3847</v>
      </c>
      <c r="G286" s="134" t="s">
        <v>2382</v>
      </c>
      <c r="H286" s="135">
        <v>1</v>
      </c>
      <c r="I286" s="136"/>
      <c r="J286" s="137">
        <f t="shared" si="70"/>
        <v>0</v>
      </c>
      <c r="K286" s="133" t="s">
        <v>192</v>
      </c>
      <c r="L286" s="32"/>
      <c r="M286" s="138" t="s">
        <v>19</v>
      </c>
      <c r="N286" s="139" t="s">
        <v>43</v>
      </c>
      <c r="P286" s="140">
        <f t="shared" si="71"/>
        <v>0</v>
      </c>
      <c r="Q286" s="140">
        <v>2450</v>
      </c>
      <c r="R286" s="140">
        <f t="shared" si="72"/>
        <v>2450</v>
      </c>
      <c r="S286" s="140">
        <v>0</v>
      </c>
      <c r="T286" s="141">
        <f t="shared" si="73"/>
        <v>0</v>
      </c>
      <c r="AR286" s="142" t="s">
        <v>170</v>
      </c>
      <c r="AT286" s="142" t="s">
        <v>165</v>
      </c>
      <c r="AU286" s="142" t="s">
        <v>79</v>
      </c>
      <c r="AY286" s="17" t="s">
        <v>163</v>
      </c>
      <c r="BE286" s="143">
        <f t="shared" si="74"/>
        <v>0</v>
      </c>
      <c r="BF286" s="143">
        <f t="shared" si="75"/>
        <v>0</v>
      </c>
      <c r="BG286" s="143">
        <f t="shared" si="76"/>
        <v>0</v>
      </c>
      <c r="BH286" s="143">
        <f t="shared" si="77"/>
        <v>0</v>
      </c>
      <c r="BI286" s="143">
        <f t="shared" si="78"/>
        <v>0</v>
      </c>
      <c r="BJ286" s="17" t="s">
        <v>79</v>
      </c>
      <c r="BK286" s="143">
        <f t="shared" si="79"/>
        <v>0</v>
      </c>
      <c r="BL286" s="17" t="s">
        <v>170</v>
      </c>
      <c r="BM286" s="142" t="s">
        <v>2315</v>
      </c>
    </row>
    <row r="287" spans="2:65" s="1" customFormat="1" ht="16.5" customHeight="1">
      <c r="B287" s="32"/>
      <c r="C287" s="131" t="s">
        <v>1349</v>
      </c>
      <c r="D287" s="131" t="s">
        <v>165</v>
      </c>
      <c r="E287" s="132" t="s">
        <v>3848</v>
      </c>
      <c r="F287" s="133" t="s">
        <v>3849</v>
      </c>
      <c r="G287" s="134" t="s">
        <v>2382</v>
      </c>
      <c r="H287" s="135">
        <v>9</v>
      </c>
      <c r="I287" s="136"/>
      <c r="J287" s="137">
        <f t="shared" si="70"/>
        <v>0</v>
      </c>
      <c r="K287" s="133" t="s">
        <v>192</v>
      </c>
      <c r="L287" s="32"/>
      <c r="M287" s="138" t="s">
        <v>19</v>
      </c>
      <c r="N287" s="139" t="s">
        <v>43</v>
      </c>
      <c r="P287" s="140">
        <f t="shared" si="71"/>
        <v>0</v>
      </c>
      <c r="Q287" s="140">
        <v>62.4</v>
      </c>
      <c r="R287" s="140">
        <f t="shared" si="72"/>
        <v>561.6</v>
      </c>
      <c r="S287" s="140">
        <v>0</v>
      </c>
      <c r="T287" s="141">
        <f t="shared" si="73"/>
        <v>0</v>
      </c>
      <c r="AR287" s="142" t="s">
        <v>170</v>
      </c>
      <c r="AT287" s="142" t="s">
        <v>165</v>
      </c>
      <c r="AU287" s="142" t="s">
        <v>79</v>
      </c>
      <c r="AY287" s="17" t="s">
        <v>163</v>
      </c>
      <c r="BE287" s="143">
        <f t="shared" si="74"/>
        <v>0</v>
      </c>
      <c r="BF287" s="143">
        <f t="shared" si="75"/>
        <v>0</v>
      </c>
      <c r="BG287" s="143">
        <f t="shared" si="76"/>
        <v>0</v>
      </c>
      <c r="BH287" s="143">
        <f t="shared" si="77"/>
        <v>0</v>
      </c>
      <c r="BI287" s="143">
        <f t="shared" si="78"/>
        <v>0</v>
      </c>
      <c r="BJ287" s="17" t="s">
        <v>79</v>
      </c>
      <c r="BK287" s="143">
        <f t="shared" si="79"/>
        <v>0</v>
      </c>
      <c r="BL287" s="17" t="s">
        <v>170</v>
      </c>
      <c r="BM287" s="142" t="s">
        <v>2323</v>
      </c>
    </row>
    <row r="288" spans="2:65" s="1" customFormat="1" ht="16.5" customHeight="1">
      <c r="B288" s="32"/>
      <c r="C288" s="131" t="s">
        <v>1353</v>
      </c>
      <c r="D288" s="131" t="s">
        <v>165</v>
      </c>
      <c r="E288" s="132" t="s">
        <v>3419</v>
      </c>
      <c r="F288" s="133" t="s">
        <v>3850</v>
      </c>
      <c r="G288" s="134" t="s">
        <v>2382</v>
      </c>
      <c r="H288" s="135">
        <v>9</v>
      </c>
      <c r="I288" s="136"/>
      <c r="J288" s="137">
        <f t="shared" si="70"/>
        <v>0</v>
      </c>
      <c r="K288" s="133" t="s">
        <v>192</v>
      </c>
      <c r="L288" s="32"/>
      <c r="M288" s="138" t="s">
        <v>19</v>
      </c>
      <c r="N288" s="139" t="s">
        <v>43</v>
      </c>
      <c r="P288" s="140">
        <f t="shared" si="71"/>
        <v>0</v>
      </c>
      <c r="Q288" s="140">
        <v>24</v>
      </c>
      <c r="R288" s="140">
        <f t="shared" si="72"/>
        <v>216</v>
      </c>
      <c r="S288" s="140">
        <v>0</v>
      </c>
      <c r="T288" s="141">
        <f t="shared" si="73"/>
        <v>0</v>
      </c>
      <c r="AR288" s="142" t="s">
        <v>170</v>
      </c>
      <c r="AT288" s="142" t="s">
        <v>165</v>
      </c>
      <c r="AU288" s="142" t="s">
        <v>79</v>
      </c>
      <c r="AY288" s="17" t="s">
        <v>163</v>
      </c>
      <c r="BE288" s="143">
        <f t="shared" si="74"/>
        <v>0</v>
      </c>
      <c r="BF288" s="143">
        <f t="shared" si="75"/>
        <v>0</v>
      </c>
      <c r="BG288" s="143">
        <f t="shared" si="76"/>
        <v>0</v>
      </c>
      <c r="BH288" s="143">
        <f t="shared" si="77"/>
        <v>0</v>
      </c>
      <c r="BI288" s="143">
        <f t="shared" si="78"/>
        <v>0</v>
      </c>
      <c r="BJ288" s="17" t="s">
        <v>79</v>
      </c>
      <c r="BK288" s="143">
        <f t="shared" si="79"/>
        <v>0</v>
      </c>
      <c r="BL288" s="17" t="s">
        <v>170</v>
      </c>
      <c r="BM288" s="142" t="s">
        <v>2331</v>
      </c>
    </row>
    <row r="289" spans="2:65" s="1" customFormat="1" ht="16.5" customHeight="1">
      <c r="B289" s="32"/>
      <c r="C289" s="131" t="s">
        <v>1357</v>
      </c>
      <c r="D289" s="131" t="s">
        <v>165</v>
      </c>
      <c r="E289" s="132" t="s">
        <v>3422</v>
      </c>
      <c r="F289" s="133" t="s">
        <v>3851</v>
      </c>
      <c r="G289" s="134" t="s">
        <v>2382</v>
      </c>
      <c r="H289" s="135">
        <v>1</v>
      </c>
      <c r="I289" s="136"/>
      <c r="J289" s="137">
        <f t="shared" si="70"/>
        <v>0</v>
      </c>
      <c r="K289" s="133" t="s">
        <v>192</v>
      </c>
      <c r="L289" s="32"/>
      <c r="M289" s="138" t="s">
        <v>19</v>
      </c>
      <c r="N289" s="139" t="s">
        <v>43</v>
      </c>
      <c r="P289" s="140">
        <f t="shared" si="71"/>
        <v>0</v>
      </c>
      <c r="Q289" s="140">
        <v>120</v>
      </c>
      <c r="R289" s="140">
        <f t="shared" si="72"/>
        <v>120</v>
      </c>
      <c r="S289" s="140">
        <v>0</v>
      </c>
      <c r="T289" s="141">
        <f t="shared" si="73"/>
        <v>0</v>
      </c>
      <c r="AR289" s="142" t="s">
        <v>170</v>
      </c>
      <c r="AT289" s="142" t="s">
        <v>165</v>
      </c>
      <c r="AU289" s="142" t="s">
        <v>79</v>
      </c>
      <c r="AY289" s="17" t="s">
        <v>163</v>
      </c>
      <c r="BE289" s="143">
        <f t="shared" si="74"/>
        <v>0</v>
      </c>
      <c r="BF289" s="143">
        <f t="shared" si="75"/>
        <v>0</v>
      </c>
      <c r="BG289" s="143">
        <f t="shared" si="76"/>
        <v>0</v>
      </c>
      <c r="BH289" s="143">
        <f t="shared" si="77"/>
        <v>0</v>
      </c>
      <c r="BI289" s="143">
        <f t="shared" si="78"/>
        <v>0</v>
      </c>
      <c r="BJ289" s="17" t="s">
        <v>79</v>
      </c>
      <c r="BK289" s="143">
        <f t="shared" si="79"/>
        <v>0</v>
      </c>
      <c r="BL289" s="17" t="s">
        <v>170</v>
      </c>
      <c r="BM289" s="142" t="s">
        <v>2345</v>
      </c>
    </row>
    <row r="290" spans="2:65" s="1" customFormat="1" ht="16.5" customHeight="1">
      <c r="B290" s="32"/>
      <c r="C290" s="131" t="s">
        <v>1362</v>
      </c>
      <c r="D290" s="131" t="s">
        <v>165</v>
      </c>
      <c r="E290" s="132" t="s">
        <v>3425</v>
      </c>
      <c r="F290" s="133" t="s">
        <v>3852</v>
      </c>
      <c r="G290" s="134" t="s">
        <v>2382</v>
      </c>
      <c r="H290" s="135">
        <v>1</v>
      </c>
      <c r="I290" s="136"/>
      <c r="J290" s="137">
        <f t="shared" si="70"/>
        <v>0</v>
      </c>
      <c r="K290" s="133" t="s">
        <v>192</v>
      </c>
      <c r="L290" s="32"/>
      <c r="M290" s="138" t="s">
        <v>19</v>
      </c>
      <c r="N290" s="139" t="s">
        <v>43</v>
      </c>
      <c r="P290" s="140">
        <f t="shared" si="71"/>
        <v>0</v>
      </c>
      <c r="Q290" s="140">
        <v>180</v>
      </c>
      <c r="R290" s="140">
        <f t="shared" si="72"/>
        <v>180</v>
      </c>
      <c r="S290" s="140">
        <v>0</v>
      </c>
      <c r="T290" s="141">
        <f t="shared" si="73"/>
        <v>0</v>
      </c>
      <c r="AR290" s="142" t="s">
        <v>170</v>
      </c>
      <c r="AT290" s="142" t="s">
        <v>165</v>
      </c>
      <c r="AU290" s="142" t="s">
        <v>79</v>
      </c>
      <c r="AY290" s="17" t="s">
        <v>163</v>
      </c>
      <c r="BE290" s="143">
        <f t="shared" si="74"/>
        <v>0</v>
      </c>
      <c r="BF290" s="143">
        <f t="shared" si="75"/>
        <v>0</v>
      </c>
      <c r="BG290" s="143">
        <f t="shared" si="76"/>
        <v>0</v>
      </c>
      <c r="BH290" s="143">
        <f t="shared" si="77"/>
        <v>0</v>
      </c>
      <c r="BI290" s="143">
        <f t="shared" si="78"/>
        <v>0</v>
      </c>
      <c r="BJ290" s="17" t="s">
        <v>79</v>
      </c>
      <c r="BK290" s="143">
        <f t="shared" si="79"/>
        <v>0</v>
      </c>
      <c r="BL290" s="17" t="s">
        <v>170</v>
      </c>
      <c r="BM290" s="142" t="s">
        <v>2359</v>
      </c>
    </row>
    <row r="291" spans="2:65" s="1" customFormat="1" ht="16.5" customHeight="1">
      <c r="B291" s="32"/>
      <c r="C291" s="131" t="s">
        <v>1367</v>
      </c>
      <c r="D291" s="131" t="s">
        <v>165</v>
      </c>
      <c r="E291" s="132" t="s">
        <v>3853</v>
      </c>
      <c r="F291" s="133" t="s">
        <v>3854</v>
      </c>
      <c r="G291" s="134" t="s">
        <v>2382</v>
      </c>
      <c r="H291" s="135">
        <v>1</v>
      </c>
      <c r="I291" s="136"/>
      <c r="J291" s="137">
        <f t="shared" si="70"/>
        <v>0</v>
      </c>
      <c r="K291" s="133" t="s">
        <v>192</v>
      </c>
      <c r="L291" s="32"/>
      <c r="M291" s="138" t="s">
        <v>19</v>
      </c>
      <c r="N291" s="139" t="s">
        <v>43</v>
      </c>
      <c r="P291" s="140">
        <f t="shared" si="71"/>
        <v>0</v>
      </c>
      <c r="Q291" s="140">
        <v>125</v>
      </c>
      <c r="R291" s="140">
        <f t="shared" si="72"/>
        <v>125</v>
      </c>
      <c r="S291" s="140">
        <v>0</v>
      </c>
      <c r="T291" s="141">
        <f t="shared" si="73"/>
        <v>0</v>
      </c>
      <c r="AR291" s="142" t="s">
        <v>170</v>
      </c>
      <c r="AT291" s="142" t="s">
        <v>165</v>
      </c>
      <c r="AU291" s="142" t="s">
        <v>79</v>
      </c>
      <c r="AY291" s="17" t="s">
        <v>163</v>
      </c>
      <c r="BE291" s="143">
        <f t="shared" si="74"/>
        <v>0</v>
      </c>
      <c r="BF291" s="143">
        <f t="shared" si="75"/>
        <v>0</v>
      </c>
      <c r="BG291" s="143">
        <f t="shared" si="76"/>
        <v>0</v>
      </c>
      <c r="BH291" s="143">
        <f t="shared" si="77"/>
        <v>0</v>
      </c>
      <c r="BI291" s="143">
        <f t="shared" si="78"/>
        <v>0</v>
      </c>
      <c r="BJ291" s="17" t="s">
        <v>79</v>
      </c>
      <c r="BK291" s="143">
        <f t="shared" si="79"/>
        <v>0</v>
      </c>
      <c r="BL291" s="17" t="s">
        <v>170</v>
      </c>
      <c r="BM291" s="142" t="s">
        <v>2369</v>
      </c>
    </row>
    <row r="292" spans="2:65" s="1" customFormat="1" ht="37.9" customHeight="1">
      <c r="B292" s="32"/>
      <c r="C292" s="131" t="s">
        <v>1372</v>
      </c>
      <c r="D292" s="131" t="s">
        <v>165</v>
      </c>
      <c r="E292" s="132" t="s">
        <v>3428</v>
      </c>
      <c r="F292" s="133" t="s">
        <v>3855</v>
      </c>
      <c r="G292" s="134" t="s">
        <v>2382</v>
      </c>
      <c r="H292" s="135">
        <v>1</v>
      </c>
      <c r="I292" s="136"/>
      <c r="J292" s="137">
        <f t="shared" si="70"/>
        <v>0</v>
      </c>
      <c r="K292" s="133" t="s">
        <v>192</v>
      </c>
      <c r="L292" s="32"/>
      <c r="M292" s="138" t="s">
        <v>19</v>
      </c>
      <c r="N292" s="139" t="s">
        <v>43</v>
      </c>
      <c r="P292" s="140">
        <f t="shared" si="71"/>
        <v>0</v>
      </c>
      <c r="Q292" s="140">
        <v>299</v>
      </c>
      <c r="R292" s="140">
        <f t="shared" si="72"/>
        <v>299</v>
      </c>
      <c r="S292" s="140">
        <v>0</v>
      </c>
      <c r="T292" s="141">
        <f t="shared" si="73"/>
        <v>0</v>
      </c>
      <c r="AR292" s="142" t="s">
        <v>170</v>
      </c>
      <c r="AT292" s="142" t="s">
        <v>165</v>
      </c>
      <c r="AU292" s="142" t="s">
        <v>79</v>
      </c>
      <c r="AY292" s="17" t="s">
        <v>163</v>
      </c>
      <c r="BE292" s="143">
        <f t="shared" si="74"/>
        <v>0</v>
      </c>
      <c r="BF292" s="143">
        <f t="shared" si="75"/>
        <v>0</v>
      </c>
      <c r="BG292" s="143">
        <f t="shared" si="76"/>
        <v>0</v>
      </c>
      <c r="BH292" s="143">
        <f t="shared" si="77"/>
        <v>0</v>
      </c>
      <c r="BI292" s="143">
        <f t="shared" si="78"/>
        <v>0</v>
      </c>
      <c r="BJ292" s="17" t="s">
        <v>79</v>
      </c>
      <c r="BK292" s="143">
        <f t="shared" si="79"/>
        <v>0</v>
      </c>
      <c r="BL292" s="17" t="s">
        <v>170</v>
      </c>
      <c r="BM292" s="142" t="s">
        <v>2379</v>
      </c>
    </row>
    <row r="293" spans="2:65" s="1" customFormat="1" ht="16.5" customHeight="1">
      <c r="B293" s="32"/>
      <c r="C293" s="131" t="s">
        <v>1377</v>
      </c>
      <c r="D293" s="131" t="s">
        <v>165</v>
      </c>
      <c r="E293" s="132" t="s">
        <v>3856</v>
      </c>
      <c r="F293" s="133" t="s">
        <v>3857</v>
      </c>
      <c r="G293" s="134" t="s">
        <v>2382</v>
      </c>
      <c r="H293" s="135">
        <v>5</v>
      </c>
      <c r="I293" s="136"/>
      <c r="J293" s="137">
        <f t="shared" si="70"/>
        <v>0</v>
      </c>
      <c r="K293" s="133" t="s">
        <v>192</v>
      </c>
      <c r="L293" s="32"/>
      <c r="M293" s="138" t="s">
        <v>19</v>
      </c>
      <c r="N293" s="139" t="s">
        <v>43</v>
      </c>
      <c r="P293" s="140">
        <f t="shared" si="71"/>
        <v>0</v>
      </c>
      <c r="Q293" s="140">
        <v>119</v>
      </c>
      <c r="R293" s="140">
        <f t="shared" si="72"/>
        <v>595</v>
      </c>
      <c r="S293" s="140">
        <v>0</v>
      </c>
      <c r="T293" s="141">
        <f t="shared" si="73"/>
        <v>0</v>
      </c>
      <c r="AR293" s="142" t="s">
        <v>170</v>
      </c>
      <c r="AT293" s="142" t="s">
        <v>165</v>
      </c>
      <c r="AU293" s="142" t="s">
        <v>79</v>
      </c>
      <c r="AY293" s="17" t="s">
        <v>163</v>
      </c>
      <c r="BE293" s="143">
        <f t="shared" si="74"/>
        <v>0</v>
      </c>
      <c r="BF293" s="143">
        <f t="shared" si="75"/>
        <v>0</v>
      </c>
      <c r="BG293" s="143">
        <f t="shared" si="76"/>
        <v>0</v>
      </c>
      <c r="BH293" s="143">
        <f t="shared" si="77"/>
        <v>0</v>
      </c>
      <c r="BI293" s="143">
        <f t="shared" si="78"/>
        <v>0</v>
      </c>
      <c r="BJ293" s="17" t="s">
        <v>79</v>
      </c>
      <c r="BK293" s="143">
        <f t="shared" si="79"/>
        <v>0</v>
      </c>
      <c r="BL293" s="17" t="s">
        <v>170</v>
      </c>
      <c r="BM293" s="142" t="s">
        <v>2390</v>
      </c>
    </row>
    <row r="294" spans="2:65" s="1" customFormat="1" ht="24.2" customHeight="1">
      <c r="B294" s="32"/>
      <c r="C294" s="131" t="s">
        <v>1381</v>
      </c>
      <c r="D294" s="131" t="s">
        <v>165</v>
      </c>
      <c r="E294" s="132" t="s">
        <v>3431</v>
      </c>
      <c r="F294" s="133" t="s">
        <v>3858</v>
      </c>
      <c r="G294" s="134" t="s">
        <v>2382</v>
      </c>
      <c r="H294" s="135">
        <v>5</v>
      </c>
      <c r="I294" s="136"/>
      <c r="J294" s="137">
        <f t="shared" si="70"/>
        <v>0</v>
      </c>
      <c r="K294" s="133" t="s">
        <v>192</v>
      </c>
      <c r="L294" s="32"/>
      <c r="M294" s="138" t="s">
        <v>19</v>
      </c>
      <c r="N294" s="139" t="s">
        <v>43</v>
      </c>
      <c r="P294" s="140">
        <f t="shared" si="71"/>
        <v>0</v>
      </c>
      <c r="Q294" s="140">
        <v>264</v>
      </c>
      <c r="R294" s="140">
        <f t="shared" si="72"/>
        <v>1320</v>
      </c>
      <c r="S294" s="140">
        <v>0</v>
      </c>
      <c r="T294" s="141">
        <f t="shared" si="73"/>
        <v>0</v>
      </c>
      <c r="AR294" s="142" t="s">
        <v>170</v>
      </c>
      <c r="AT294" s="142" t="s">
        <v>165</v>
      </c>
      <c r="AU294" s="142" t="s">
        <v>79</v>
      </c>
      <c r="AY294" s="17" t="s">
        <v>163</v>
      </c>
      <c r="BE294" s="143">
        <f t="shared" si="74"/>
        <v>0</v>
      </c>
      <c r="BF294" s="143">
        <f t="shared" si="75"/>
        <v>0</v>
      </c>
      <c r="BG294" s="143">
        <f t="shared" si="76"/>
        <v>0</v>
      </c>
      <c r="BH294" s="143">
        <f t="shared" si="77"/>
        <v>0</v>
      </c>
      <c r="BI294" s="143">
        <f t="shared" si="78"/>
        <v>0</v>
      </c>
      <c r="BJ294" s="17" t="s">
        <v>79</v>
      </c>
      <c r="BK294" s="143">
        <f t="shared" si="79"/>
        <v>0</v>
      </c>
      <c r="BL294" s="17" t="s">
        <v>170</v>
      </c>
      <c r="BM294" s="142" t="s">
        <v>2400</v>
      </c>
    </row>
    <row r="295" spans="2:65" s="1" customFormat="1" ht="16.5" customHeight="1">
      <c r="B295" s="32"/>
      <c r="C295" s="131" t="s">
        <v>1385</v>
      </c>
      <c r="D295" s="131" t="s">
        <v>165</v>
      </c>
      <c r="E295" s="132" t="s">
        <v>3649</v>
      </c>
      <c r="F295" s="133" t="s">
        <v>3650</v>
      </c>
      <c r="G295" s="134" t="s">
        <v>254</v>
      </c>
      <c r="H295" s="135">
        <v>470</v>
      </c>
      <c r="I295" s="136"/>
      <c r="J295" s="137">
        <f t="shared" si="70"/>
        <v>0</v>
      </c>
      <c r="K295" s="133" t="s">
        <v>192</v>
      </c>
      <c r="L295" s="32"/>
      <c r="M295" s="138" t="s">
        <v>19</v>
      </c>
      <c r="N295" s="139" t="s">
        <v>43</v>
      </c>
      <c r="P295" s="140">
        <f t="shared" si="71"/>
        <v>0</v>
      </c>
      <c r="Q295" s="140">
        <v>14.7</v>
      </c>
      <c r="R295" s="140">
        <f t="shared" si="72"/>
        <v>6909</v>
      </c>
      <c r="S295" s="140">
        <v>0</v>
      </c>
      <c r="T295" s="141">
        <f t="shared" si="73"/>
        <v>0</v>
      </c>
      <c r="AR295" s="142" t="s">
        <v>170</v>
      </c>
      <c r="AT295" s="142" t="s">
        <v>165</v>
      </c>
      <c r="AU295" s="142" t="s">
        <v>79</v>
      </c>
      <c r="AY295" s="17" t="s">
        <v>163</v>
      </c>
      <c r="BE295" s="143">
        <f t="shared" si="74"/>
        <v>0</v>
      </c>
      <c r="BF295" s="143">
        <f t="shared" si="75"/>
        <v>0</v>
      </c>
      <c r="BG295" s="143">
        <f t="shared" si="76"/>
        <v>0</v>
      </c>
      <c r="BH295" s="143">
        <f t="shared" si="77"/>
        <v>0</v>
      </c>
      <c r="BI295" s="143">
        <f t="shared" si="78"/>
        <v>0</v>
      </c>
      <c r="BJ295" s="17" t="s">
        <v>79</v>
      </c>
      <c r="BK295" s="143">
        <f t="shared" si="79"/>
        <v>0</v>
      </c>
      <c r="BL295" s="17" t="s">
        <v>170</v>
      </c>
      <c r="BM295" s="142" t="s">
        <v>2410</v>
      </c>
    </row>
    <row r="296" spans="2:65" s="1" customFormat="1" ht="49.15" customHeight="1">
      <c r="B296" s="32"/>
      <c r="C296" s="131" t="s">
        <v>1389</v>
      </c>
      <c r="D296" s="131" t="s">
        <v>165</v>
      </c>
      <c r="E296" s="132" t="s">
        <v>3434</v>
      </c>
      <c r="F296" s="133" t="s">
        <v>3859</v>
      </c>
      <c r="G296" s="134" t="s">
        <v>254</v>
      </c>
      <c r="H296" s="135">
        <v>470</v>
      </c>
      <c r="I296" s="136"/>
      <c r="J296" s="137">
        <f t="shared" si="70"/>
        <v>0</v>
      </c>
      <c r="K296" s="133" t="s">
        <v>192</v>
      </c>
      <c r="L296" s="32"/>
      <c r="M296" s="138" t="s">
        <v>19</v>
      </c>
      <c r="N296" s="139" t="s">
        <v>43</v>
      </c>
      <c r="P296" s="140">
        <f t="shared" si="71"/>
        <v>0</v>
      </c>
      <c r="Q296" s="140">
        <v>15</v>
      </c>
      <c r="R296" s="140">
        <f t="shared" si="72"/>
        <v>7050</v>
      </c>
      <c r="S296" s="140">
        <v>0</v>
      </c>
      <c r="T296" s="141">
        <f t="shared" si="73"/>
        <v>0</v>
      </c>
      <c r="AR296" s="142" t="s">
        <v>170</v>
      </c>
      <c r="AT296" s="142" t="s">
        <v>165</v>
      </c>
      <c r="AU296" s="142" t="s">
        <v>79</v>
      </c>
      <c r="AY296" s="17" t="s">
        <v>163</v>
      </c>
      <c r="BE296" s="143">
        <f t="shared" si="74"/>
        <v>0</v>
      </c>
      <c r="BF296" s="143">
        <f t="shared" si="75"/>
        <v>0</v>
      </c>
      <c r="BG296" s="143">
        <f t="shared" si="76"/>
        <v>0</v>
      </c>
      <c r="BH296" s="143">
        <f t="shared" si="77"/>
        <v>0</v>
      </c>
      <c r="BI296" s="143">
        <f t="shared" si="78"/>
        <v>0</v>
      </c>
      <c r="BJ296" s="17" t="s">
        <v>79</v>
      </c>
      <c r="BK296" s="143">
        <f t="shared" si="79"/>
        <v>0</v>
      </c>
      <c r="BL296" s="17" t="s">
        <v>170</v>
      </c>
      <c r="BM296" s="142" t="s">
        <v>2420</v>
      </c>
    </row>
    <row r="297" spans="2:65" s="1" customFormat="1" ht="24.2" customHeight="1">
      <c r="B297" s="32"/>
      <c r="C297" s="131" t="s">
        <v>1393</v>
      </c>
      <c r="D297" s="131" t="s">
        <v>165</v>
      </c>
      <c r="E297" s="132" t="s">
        <v>3657</v>
      </c>
      <c r="F297" s="133" t="s">
        <v>3658</v>
      </c>
      <c r="G297" s="134" t="s">
        <v>254</v>
      </c>
      <c r="H297" s="135">
        <v>70</v>
      </c>
      <c r="I297" s="136"/>
      <c r="J297" s="137">
        <f t="shared" si="70"/>
        <v>0</v>
      </c>
      <c r="K297" s="133" t="s">
        <v>192</v>
      </c>
      <c r="L297" s="32"/>
      <c r="M297" s="138" t="s">
        <v>19</v>
      </c>
      <c r="N297" s="139" t="s">
        <v>43</v>
      </c>
      <c r="P297" s="140">
        <f t="shared" si="71"/>
        <v>0</v>
      </c>
      <c r="Q297" s="140">
        <v>36.700000000000003</v>
      </c>
      <c r="R297" s="140">
        <f t="shared" si="72"/>
        <v>2569</v>
      </c>
      <c r="S297" s="140">
        <v>0</v>
      </c>
      <c r="T297" s="141">
        <f t="shared" si="73"/>
        <v>0</v>
      </c>
      <c r="AR297" s="142" t="s">
        <v>170</v>
      </c>
      <c r="AT297" s="142" t="s">
        <v>165</v>
      </c>
      <c r="AU297" s="142" t="s">
        <v>79</v>
      </c>
      <c r="AY297" s="17" t="s">
        <v>163</v>
      </c>
      <c r="BE297" s="143">
        <f t="shared" si="74"/>
        <v>0</v>
      </c>
      <c r="BF297" s="143">
        <f t="shared" si="75"/>
        <v>0</v>
      </c>
      <c r="BG297" s="143">
        <f t="shared" si="76"/>
        <v>0</v>
      </c>
      <c r="BH297" s="143">
        <f t="shared" si="77"/>
        <v>0</v>
      </c>
      <c r="BI297" s="143">
        <f t="shared" si="78"/>
        <v>0</v>
      </c>
      <c r="BJ297" s="17" t="s">
        <v>79</v>
      </c>
      <c r="BK297" s="143">
        <f t="shared" si="79"/>
        <v>0</v>
      </c>
      <c r="BL297" s="17" t="s">
        <v>170</v>
      </c>
      <c r="BM297" s="142" t="s">
        <v>2430</v>
      </c>
    </row>
    <row r="298" spans="2:65" s="1" customFormat="1" ht="24.2" customHeight="1">
      <c r="B298" s="32"/>
      <c r="C298" s="131" t="s">
        <v>1397</v>
      </c>
      <c r="D298" s="131" t="s">
        <v>165</v>
      </c>
      <c r="E298" s="132" t="s">
        <v>3437</v>
      </c>
      <c r="F298" s="133" t="s">
        <v>3659</v>
      </c>
      <c r="G298" s="134" t="s">
        <v>254</v>
      </c>
      <c r="H298" s="135">
        <v>70</v>
      </c>
      <c r="I298" s="136"/>
      <c r="J298" s="137">
        <f t="shared" si="70"/>
        <v>0</v>
      </c>
      <c r="K298" s="133" t="s">
        <v>192</v>
      </c>
      <c r="L298" s="32"/>
      <c r="M298" s="138" t="s">
        <v>19</v>
      </c>
      <c r="N298" s="139" t="s">
        <v>43</v>
      </c>
      <c r="P298" s="140">
        <f t="shared" si="71"/>
        <v>0</v>
      </c>
      <c r="Q298" s="140">
        <v>22</v>
      </c>
      <c r="R298" s="140">
        <f t="shared" si="72"/>
        <v>1540</v>
      </c>
      <c r="S298" s="140">
        <v>0</v>
      </c>
      <c r="T298" s="141">
        <f t="shared" si="73"/>
        <v>0</v>
      </c>
      <c r="AR298" s="142" t="s">
        <v>170</v>
      </c>
      <c r="AT298" s="142" t="s">
        <v>165</v>
      </c>
      <c r="AU298" s="142" t="s">
        <v>79</v>
      </c>
      <c r="AY298" s="17" t="s">
        <v>163</v>
      </c>
      <c r="BE298" s="143">
        <f t="shared" si="74"/>
        <v>0</v>
      </c>
      <c r="BF298" s="143">
        <f t="shared" si="75"/>
        <v>0</v>
      </c>
      <c r="BG298" s="143">
        <f t="shared" si="76"/>
        <v>0</v>
      </c>
      <c r="BH298" s="143">
        <f t="shared" si="77"/>
        <v>0</v>
      </c>
      <c r="BI298" s="143">
        <f t="shared" si="78"/>
        <v>0</v>
      </c>
      <c r="BJ298" s="17" t="s">
        <v>79</v>
      </c>
      <c r="BK298" s="143">
        <f t="shared" si="79"/>
        <v>0</v>
      </c>
      <c r="BL298" s="17" t="s">
        <v>170</v>
      </c>
      <c r="BM298" s="142" t="s">
        <v>2440</v>
      </c>
    </row>
    <row r="299" spans="2:65" s="1" customFormat="1" ht="21.75" customHeight="1">
      <c r="B299" s="32"/>
      <c r="C299" s="131" t="s">
        <v>1401</v>
      </c>
      <c r="D299" s="131" t="s">
        <v>165</v>
      </c>
      <c r="E299" s="132" t="s">
        <v>3660</v>
      </c>
      <c r="F299" s="133" t="s">
        <v>3661</v>
      </c>
      <c r="G299" s="134" t="s">
        <v>2382</v>
      </c>
      <c r="H299" s="135">
        <v>200</v>
      </c>
      <c r="I299" s="136"/>
      <c r="J299" s="137">
        <f t="shared" si="70"/>
        <v>0</v>
      </c>
      <c r="K299" s="133" t="s">
        <v>192</v>
      </c>
      <c r="L299" s="32"/>
      <c r="M299" s="138" t="s">
        <v>19</v>
      </c>
      <c r="N299" s="139" t="s">
        <v>43</v>
      </c>
      <c r="P299" s="140">
        <f t="shared" si="71"/>
        <v>0</v>
      </c>
      <c r="Q299" s="140">
        <v>3.67</v>
      </c>
      <c r="R299" s="140">
        <f t="shared" si="72"/>
        <v>734</v>
      </c>
      <c r="S299" s="140">
        <v>0</v>
      </c>
      <c r="T299" s="141">
        <f t="shared" si="73"/>
        <v>0</v>
      </c>
      <c r="AR299" s="142" t="s">
        <v>170</v>
      </c>
      <c r="AT299" s="142" t="s">
        <v>165</v>
      </c>
      <c r="AU299" s="142" t="s">
        <v>79</v>
      </c>
      <c r="AY299" s="17" t="s">
        <v>163</v>
      </c>
      <c r="BE299" s="143">
        <f t="shared" si="74"/>
        <v>0</v>
      </c>
      <c r="BF299" s="143">
        <f t="shared" si="75"/>
        <v>0</v>
      </c>
      <c r="BG299" s="143">
        <f t="shared" si="76"/>
        <v>0</v>
      </c>
      <c r="BH299" s="143">
        <f t="shared" si="77"/>
        <v>0</v>
      </c>
      <c r="BI299" s="143">
        <f t="shared" si="78"/>
        <v>0</v>
      </c>
      <c r="BJ299" s="17" t="s">
        <v>79</v>
      </c>
      <c r="BK299" s="143">
        <f t="shared" si="79"/>
        <v>0</v>
      </c>
      <c r="BL299" s="17" t="s">
        <v>170</v>
      </c>
      <c r="BM299" s="142" t="s">
        <v>2450</v>
      </c>
    </row>
    <row r="300" spans="2:65" s="1" customFormat="1" ht="24.2" customHeight="1">
      <c r="B300" s="32"/>
      <c r="C300" s="131" t="s">
        <v>1405</v>
      </c>
      <c r="D300" s="131" t="s">
        <v>165</v>
      </c>
      <c r="E300" s="132" t="s">
        <v>3860</v>
      </c>
      <c r="F300" s="133" t="s">
        <v>3662</v>
      </c>
      <c r="G300" s="134" t="s">
        <v>2382</v>
      </c>
      <c r="H300" s="135">
        <v>200</v>
      </c>
      <c r="I300" s="136"/>
      <c r="J300" s="137">
        <f t="shared" si="70"/>
        <v>0</v>
      </c>
      <c r="K300" s="133" t="s">
        <v>192</v>
      </c>
      <c r="L300" s="32"/>
      <c r="M300" s="138" t="s">
        <v>19</v>
      </c>
      <c r="N300" s="139" t="s">
        <v>43</v>
      </c>
      <c r="P300" s="140">
        <f t="shared" si="71"/>
        <v>0</v>
      </c>
      <c r="Q300" s="140">
        <v>3</v>
      </c>
      <c r="R300" s="140">
        <f t="shared" si="72"/>
        <v>600</v>
      </c>
      <c r="S300" s="140">
        <v>0</v>
      </c>
      <c r="T300" s="141">
        <f t="shared" si="73"/>
        <v>0</v>
      </c>
      <c r="AR300" s="142" t="s">
        <v>170</v>
      </c>
      <c r="AT300" s="142" t="s">
        <v>165</v>
      </c>
      <c r="AU300" s="142" t="s">
        <v>79</v>
      </c>
      <c r="AY300" s="17" t="s">
        <v>163</v>
      </c>
      <c r="BE300" s="143">
        <f t="shared" si="74"/>
        <v>0</v>
      </c>
      <c r="BF300" s="143">
        <f t="shared" si="75"/>
        <v>0</v>
      </c>
      <c r="BG300" s="143">
        <f t="shared" si="76"/>
        <v>0</v>
      </c>
      <c r="BH300" s="143">
        <f t="shared" si="77"/>
        <v>0</v>
      </c>
      <c r="BI300" s="143">
        <f t="shared" si="78"/>
        <v>0</v>
      </c>
      <c r="BJ300" s="17" t="s">
        <v>79</v>
      </c>
      <c r="BK300" s="143">
        <f t="shared" si="79"/>
        <v>0</v>
      </c>
      <c r="BL300" s="17" t="s">
        <v>170</v>
      </c>
      <c r="BM300" s="142" t="s">
        <v>2460</v>
      </c>
    </row>
    <row r="301" spans="2:65" s="1" customFormat="1" ht="16.5" customHeight="1">
      <c r="B301" s="32"/>
      <c r="C301" s="131" t="s">
        <v>1411</v>
      </c>
      <c r="D301" s="131" t="s">
        <v>165</v>
      </c>
      <c r="E301" s="132" t="s">
        <v>3861</v>
      </c>
      <c r="F301" s="133" t="s">
        <v>3663</v>
      </c>
      <c r="G301" s="134" t="s">
        <v>2382</v>
      </c>
      <c r="H301" s="135">
        <v>100</v>
      </c>
      <c r="I301" s="136"/>
      <c r="J301" s="137">
        <f t="shared" si="70"/>
        <v>0</v>
      </c>
      <c r="K301" s="133" t="s">
        <v>192</v>
      </c>
      <c r="L301" s="32"/>
      <c r="M301" s="138" t="s">
        <v>19</v>
      </c>
      <c r="N301" s="139" t="s">
        <v>43</v>
      </c>
      <c r="P301" s="140">
        <f t="shared" si="71"/>
        <v>0</v>
      </c>
      <c r="Q301" s="140">
        <v>23</v>
      </c>
      <c r="R301" s="140">
        <f t="shared" si="72"/>
        <v>2300</v>
      </c>
      <c r="S301" s="140">
        <v>0</v>
      </c>
      <c r="T301" s="141">
        <f t="shared" si="73"/>
        <v>0</v>
      </c>
      <c r="AR301" s="142" t="s">
        <v>170</v>
      </c>
      <c r="AT301" s="142" t="s">
        <v>165</v>
      </c>
      <c r="AU301" s="142" t="s">
        <v>79</v>
      </c>
      <c r="AY301" s="17" t="s">
        <v>163</v>
      </c>
      <c r="BE301" s="143">
        <f t="shared" si="74"/>
        <v>0</v>
      </c>
      <c r="BF301" s="143">
        <f t="shared" si="75"/>
        <v>0</v>
      </c>
      <c r="BG301" s="143">
        <f t="shared" si="76"/>
        <v>0</v>
      </c>
      <c r="BH301" s="143">
        <f t="shared" si="77"/>
        <v>0</v>
      </c>
      <c r="BI301" s="143">
        <f t="shared" si="78"/>
        <v>0</v>
      </c>
      <c r="BJ301" s="17" t="s">
        <v>79</v>
      </c>
      <c r="BK301" s="143">
        <f t="shared" si="79"/>
        <v>0</v>
      </c>
      <c r="BL301" s="17" t="s">
        <v>170</v>
      </c>
      <c r="BM301" s="142" t="s">
        <v>2472</v>
      </c>
    </row>
    <row r="302" spans="2:65" s="1" customFormat="1" ht="16.5" customHeight="1">
      <c r="B302" s="32"/>
      <c r="C302" s="131" t="s">
        <v>1416</v>
      </c>
      <c r="D302" s="131" t="s">
        <v>165</v>
      </c>
      <c r="E302" s="132" t="s">
        <v>3862</v>
      </c>
      <c r="F302" s="133" t="s">
        <v>3664</v>
      </c>
      <c r="G302" s="134" t="s">
        <v>2382</v>
      </c>
      <c r="H302" s="135">
        <v>100</v>
      </c>
      <c r="I302" s="136"/>
      <c r="J302" s="137">
        <f t="shared" si="70"/>
        <v>0</v>
      </c>
      <c r="K302" s="133" t="s">
        <v>192</v>
      </c>
      <c r="L302" s="32"/>
      <c r="M302" s="138" t="s">
        <v>19</v>
      </c>
      <c r="N302" s="139" t="s">
        <v>43</v>
      </c>
      <c r="P302" s="140">
        <f t="shared" si="71"/>
        <v>0</v>
      </c>
      <c r="Q302" s="140">
        <v>19</v>
      </c>
      <c r="R302" s="140">
        <f t="shared" si="72"/>
        <v>1900</v>
      </c>
      <c r="S302" s="140">
        <v>0</v>
      </c>
      <c r="T302" s="141">
        <f t="shared" si="73"/>
        <v>0</v>
      </c>
      <c r="AR302" s="142" t="s">
        <v>170</v>
      </c>
      <c r="AT302" s="142" t="s">
        <v>165</v>
      </c>
      <c r="AU302" s="142" t="s">
        <v>79</v>
      </c>
      <c r="AY302" s="17" t="s">
        <v>163</v>
      </c>
      <c r="BE302" s="143">
        <f t="shared" si="74"/>
        <v>0</v>
      </c>
      <c r="BF302" s="143">
        <f t="shared" si="75"/>
        <v>0</v>
      </c>
      <c r="BG302" s="143">
        <f t="shared" si="76"/>
        <v>0</v>
      </c>
      <c r="BH302" s="143">
        <f t="shared" si="77"/>
        <v>0</v>
      </c>
      <c r="BI302" s="143">
        <f t="shared" si="78"/>
        <v>0</v>
      </c>
      <c r="BJ302" s="17" t="s">
        <v>79</v>
      </c>
      <c r="BK302" s="143">
        <f t="shared" si="79"/>
        <v>0</v>
      </c>
      <c r="BL302" s="17" t="s">
        <v>170</v>
      </c>
      <c r="BM302" s="142" t="s">
        <v>2482</v>
      </c>
    </row>
    <row r="303" spans="2:65" s="1" customFormat="1" ht="21.75" customHeight="1">
      <c r="B303" s="32"/>
      <c r="C303" s="131" t="s">
        <v>1420</v>
      </c>
      <c r="D303" s="131" t="s">
        <v>165</v>
      </c>
      <c r="E303" s="132" t="s">
        <v>3665</v>
      </c>
      <c r="F303" s="133" t="s">
        <v>3666</v>
      </c>
      <c r="G303" s="134" t="s">
        <v>2382</v>
      </c>
      <c r="H303" s="135">
        <v>10</v>
      </c>
      <c r="I303" s="136"/>
      <c r="J303" s="137">
        <f t="shared" si="70"/>
        <v>0</v>
      </c>
      <c r="K303" s="133" t="s">
        <v>192</v>
      </c>
      <c r="L303" s="32"/>
      <c r="M303" s="138" t="s">
        <v>19</v>
      </c>
      <c r="N303" s="139" t="s">
        <v>43</v>
      </c>
      <c r="P303" s="140">
        <f t="shared" si="71"/>
        <v>0</v>
      </c>
      <c r="Q303" s="140">
        <v>44.12</v>
      </c>
      <c r="R303" s="140">
        <f t="shared" si="72"/>
        <v>441.2</v>
      </c>
      <c r="S303" s="140">
        <v>0</v>
      </c>
      <c r="T303" s="141">
        <f t="shared" si="73"/>
        <v>0</v>
      </c>
      <c r="AR303" s="142" t="s">
        <v>170</v>
      </c>
      <c r="AT303" s="142" t="s">
        <v>165</v>
      </c>
      <c r="AU303" s="142" t="s">
        <v>79</v>
      </c>
      <c r="AY303" s="17" t="s">
        <v>163</v>
      </c>
      <c r="BE303" s="143">
        <f t="shared" si="74"/>
        <v>0</v>
      </c>
      <c r="BF303" s="143">
        <f t="shared" si="75"/>
        <v>0</v>
      </c>
      <c r="BG303" s="143">
        <f t="shared" si="76"/>
        <v>0</v>
      </c>
      <c r="BH303" s="143">
        <f t="shared" si="77"/>
        <v>0</v>
      </c>
      <c r="BI303" s="143">
        <f t="shared" si="78"/>
        <v>0</v>
      </c>
      <c r="BJ303" s="17" t="s">
        <v>79</v>
      </c>
      <c r="BK303" s="143">
        <f t="shared" si="79"/>
        <v>0</v>
      </c>
      <c r="BL303" s="17" t="s">
        <v>170</v>
      </c>
      <c r="BM303" s="142" t="s">
        <v>2492</v>
      </c>
    </row>
    <row r="304" spans="2:65" s="1" customFormat="1" ht="16.5" customHeight="1">
      <c r="B304" s="32"/>
      <c r="C304" s="131" t="s">
        <v>1425</v>
      </c>
      <c r="D304" s="131" t="s">
        <v>165</v>
      </c>
      <c r="E304" s="132" t="s">
        <v>3863</v>
      </c>
      <c r="F304" s="133" t="s">
        <v>3667</v>
      </c>
      <c r="G304" s="134" t="s">
        <v>2382</v>
      </c>
      <c r="H304" s="135">
        <v>10</v>
      </c>
      <c r="I304" s="136"/>
      <c r="J304" s="137">
        <f t="shared" si="70"/>
        <v>0</v>
      </c>
      <c r="K304" s="133" t="s">
        <v>192</v>
      </c>
      <c r="L304" s="32"/>
      <c r="M304" s="138" t="s">
        <v>19</v>
      </c>
      <c r="N304" s="139" t="s">
        <v>43</v>
      </c>
      <c r="P304" s="140">
        <f t="shared" si="71"/>
        <v>0</v>
      </c>
      <c r="Q304" s="140">
        <v>7</v>
      </c>
      <c r="R304" s="140">
        <f t="shared" si="72"/>
        <v>70</v>
      </c>
      <c r="S304" s="140">
        <v>0</v>
      </c>
      <c r="T304" s="141">
        <f t="shared" si="73"/>
        <v>0</v>
      </c>
      <c r="AR304" s="142" t="s">
        <v>170</v>
      </c>
      <c r="AT304" s="142" t="s">
        <v>165</v>
      </c>
      <c r="AU304" s="142" t="s">
        <v>79</v>
      </c>
      <c r="AY304" s="17" t="s">
        <v>163</v>
      </c>
      <c r="BE304" s="143">
        <f t="shared" si="74"/>
        <v>0</v>
      </c>
      <c r="BF304" s="143">
        <f t="shared" si="75"/>
        <v>0</v>
      </c>
      <c r="BG304" s="143">
        <f t="shared" si="76"/>
        <v>0</v>
      </c>
      <c r="BH304" s="143">
        <f t="shared" si="77"/>
        <v>0</v>
      </c>
      <c r="BI304" s="143">
        <f t="shared" si="78"/>
        <v>0</v>
      </c>
      <c r="BJ304" s="17" t="s">
        <v>79</v>
      </c>
      <c r="BK304" s="143">
        <f t="shared" si="79"/>
        <v>0</v>
      </c>
      <c r="BL304" s="17" t="s">
        <v>170</v>
      </c>
      <c r="BM304" s="142" t="s">
        <v>2502</v>
      </c>
    </row>
    <row r="305" spans="2:65" s="1" customFormat="1" ht="16.5" customHeight="1">
      <c r="B305" s="32"/>
      <c r="C305" s="131" t="s">
        <v>1430</v>
      </c>
      <c r="D305" s="131" t="s">
        <v>165</v>
      </c>
      <c r="E305" s="132" t="s">
        <v>3864</v>
      </c>
      <c r="F305" s="133" t="s">
        <v>3865</v>
      </c>
      <c r="G305" s="134" t="s">
        <v>2382</v>
      </c>
      <c r="H305" s="135">
        <v>1</v>
      </c>
      <c r="I305" s="136"/>
      <c r="J305" s="137">
        <f t="shared" si="70"/>
        <v>0</v>
      </c>
      <c r="K305" s="133" t="s">
        <v>192</v>
      </c>
      <c r="L305" s="32"/>
      <c r="M305" s="138" t="s">
        <v>19</v>
      </c>
      <c r="N305" s="139" t="s">
        <v>43</v>
      </c>
      <c r="P305" s="140">
        <f t="shared" si="71"/>
        <v>0</v>
      </c>
      <c r="Q305" s="140">
        <v>488</v>
      </c>
      <c r="R305" s="140">
        <f t="shared" si="72"/>
        <v>488</v>
      </c>
      <c r="S305" s="140">
        <v>0</v>
      </c>
      <c r="T305" s="141">
        <f t="shared" si="73"/>
        <v>0</v>
      </c>
      <c r="AR305" s="142" t="s">
        <v>170</v>
      </c>
      <c r="AT305" s="142" t="s">
        <v>165</v>
      </c>
      <c r="AU305" s="142" t="s">
        <v>79</v>
      </c>
      <c r="AY305" s="17" t="s">
        <v>163</v>
      </c>
      <c r="BE305" s="143">
        <f t="shared" si="74"/>
        <v>0</v>
      </c>
      <c r="BF305" s="143">
        <f t="shared" si="75"/>
        <v>0</v>
      </c>
      <c r="BG305" s="143">
        <f t="shared" si="76"/>
        <v>0</v>
      </c>
      <c r="BH305" s="143">
        <f t="shared" si="77"/>
        <v>0</v>
      </c>
      <c r="BI305" s="143">
        <f t="shared" si="78"/>
        <v>0</v>
      </c>
      <c r="BJ305" s="17" t="s">
        <v>79</v>
      </c>
      <c r="BK305" s="143">
        <f t="shared" si="79"/>
        <v>0</v>
      </c>
      <c r="BL305" s="17" t="s">
        <v>170</v>
      </c>
      <c r="BM305" s="142" t="s">
        <v>2512</v>
      </c>
    </row>
    <row r="306" spans="2:65" s="1" customFormat="1" ht="16.5" customHeight="1">
      <c r="B306" s="32"/>
      <c r="C306" s="131" t="s">
        <v>1435</v>
      </c>
      <c r="D306" s="131" t="s">
        <v>165</v>
      </c>
      <c r="E306" s="132" t="s">
        <v>3866</v>
      </c>
      <c r="F306" s="133" t="s">
        <v>3670</v>
      </c>
      <c r="G306" s="134" t="s">
        <v>168</v>
      </c>
      <c r="H306" s="135">
        <v>24</v>
      </c>
      <c r="I306" s="136"/>
      <c r="J306" s="137">
        <f t="shared" si="70"/>
        <v>0</v>
      </c>
      <c r="K306" s="133" t="s">
        <v>192</v>
      </c>
      <c r="L306" s="32"/>
      <c r="M306" s="138" t="s">
        <v>19</v>
      </c>
      <c r="N306" s="139" t="s">
        <v>43</v>
      </c>
      <c r="P306" s="140">
        <f t="shared" si="71"/>
        <v>0</v>
      </c>
      <c r="Q306" s="140">
        <v>450</v>
      </c>
      <c r="R306" s="140">
        <f t="shared" si="72"/>
        <v>10800</v>
      </c>
      <c r="S306" s="140">
        <v>0</v>
      </c>
      <c r="T306" s="141">
        <f t="shared" si="73"/>
        <v>0</v>
      </c>
      <c r="AR306" s="142" t="s">
        <v>170</v>
      </c>
      <c r="AT306" s="142" t="s">
        <v>165</v>
      </c>
      <c r="AU306" s="142" t="s">
        <v>79</v>
      </c>
      <c r="AY306" s="17" t="s">
        <v>163</v>
      </c>
      <c r="BE306" s="143">
        <f t="shared" si="74"/>
        <v>0</v>
      </c>
      <c r="BF306" s="143">
        <f t="shared" si="75"/>
        <v>0</v>
      </c>
      <c r="BG306" s="143">
        <f t="shared" si="76"/>
        <v>0</v>
      </c>
      <c r="BH306" s="143">
        <f t="shared" si="77"/>
        <v>0</v>
      </c>
      <c r="BI306" s="143">
        <f t="shared" si="78"/>
        <v>0</v>
      </c>
      <c r="BJ306" s="17" t="s">
        <v>79</v>
      </c>
      <c r="BK306" s="143">
        <f t="shared" si="79"/>
        <v>0</v>
      </c>
      <c r="BL306" s="17" t="s">
        <v>170</v>
      </c>
      <c r="BM306" s="142" t="s">
        <v>2522</v>
      </c>
    </row>
    <row r="307" spans="2:65" s="1" customFormat="1" ht="76.349999999999994" customHeight="1">
      <c r="B307" s="32"/>
      <c r="C307" s="131" t="s">
        <v>1440</v>
      </c>
      <c r="D307" s="131" t="s">
        <v>165</v>
      </c>
      <c r="E307" s="132" t="s">
        <v>3867</v>
      </c>
      <c r="F307" s="133" t="s">
        <v>3671</v>
      </c>
      <c r="G307" s="134" t="s">
        <v>2382</v>
      </c>
      <c r="H307" s="135">
        <v>1</v>
      </c>
      <c r="I307" s="136"/>
      <c r="J307" s="137">
        <f t="shared" si="70"/>
        <v>0</v>
      </c>
      <c r="K307" s="133" t="s">
        <v>192</v>
      </c>
      <c r="L307" s="32"/>
      <c r="M307" s="138" t="s">
        <v>19</v>
      </c>
      <c r="N307" s="139" t="s">
        <v>43</v>
      </c>
      <c r="P307" s="140">
        <f t="shared" si="71"/>
        <v>0</v>
      </c>
      <c r="Q307" s="140">
        <v>1300</v>
      </c>
      <c r="R307" s="140">
        <f t="shared" si="72"/>
        <v>1300</v>
      </c>
      <c r="S307" s="140">
        <v>0</v>
      </c>
      <c r="T307" s="141">
        <f t="shared" si="73"/>
        <v>0</v>
      </c>
      <c r="AR307" s="142" t="s">
        <v>170</v>
      </c>
      <c r="AT307" s="142" t="s">
        <v>165</v>
      </c>
      <c r="AU307" s="142" t="s">
        <v>79</v>
      </c>
      <c r="AY307" s="17" t="s">
        <v>163</v>
      </c>
      <c r="BE307" s="143">
        <f t="shared" si="74"/>
        <v>0</v>
      </c>
      <c r="BF307" s="143">
        <f t="shared" si="75"/>
        <v>0</v>
      </c>
      <c r="BG307" s="143">
        <f t="shared" si="76"/>
        <v>0</v>
      </c>
      <c r="BH307" s="143">
        <f t="shared" si="77"/>
        <v>0</v>
      </c>
      <c r="BI307" s="143">
        <f t="shared" si="78"/>
        <v>0</v>
      </c>
      <c r="BJ307" s="17" t="s">
        <v>79</v>
      </c>
      <c r="BK307" s="143">
        <f t="shared" si="79"/>
        <v>0</v>
      </c>
      <c r="BL307" s="17" t="s">
        <v>170</v>
      </c>
      <c r="BM307" s="142" t="s">
        <v>2532</v>
      </c>
    </row>
    <row r="308" spans="2:65" s="1" customFormat="1" ht="66.75" customHeight="1">
      <c r="B308" s="32"/>
      <c r="C308" s="131" t="s">
        <v>1444</v>
      </c>
      <c r="D308" s="131" t="s">
        <v>165</v>
      </c>
      <c r="E308" s="132" t="s">
        <v>3868</v>
      </c>
      <c r="F308" s="133" t="s">
        <v>3672</v>
      </c>
      <c r="G308" s="134" t="s">
        <v>2382</v>
      </c>
      <c r="H308" s="135">
        <v>1</v>
      </c>
      <c r="I308" s="136"/>
      <c r="J308" s="137">
        <f t="shared" si="70"/>
        <v>0</v>
      </c>
      <c r="K308" s="133" t="s">
        <v>192</v>
      </c>
      <c r="L308" s="32"/>
      <c r="M308" s="138" t="s">
        <v>19</v>
      </c>
      <c r="N308" s="139" t="s">
        <v>43</v>
      </c>
      <c r="P308" s="140">
        <f t="shared" si="71"/>
        <v>0</v>
      </c>
      <c r="Q308" s="140">
        <v>3700</v>
      </c>
      <c r="R308" s="140">
        <f t="shared" si="72"/>
        <v>3700</v>
      </c>
      <c r="S308" s="140">
        <v>0</v>
      </c>
      <c r="T308" s="141">
        <f t="shared" si="73"/>
        <v>0</v>
      </c>
      <c r="AR308" s="142" t="s">
        <v>170</v>
      </c>
      <c r="AT308" s="142" t="s">
        <v>165</v>
      </c>
      <c r="AU308" s="142" t="s">
        <v>79</v>
      </c>
      <c r="AY308" s="17" t="s">
        <v>163</v>
      </c>
      <c r="BE308" s="143">
        <f t="shared" si="74"/>
        <v>0</v>
      </c>
      <c r="BF308" s="143">
        <f t="shared" si="75"/>
        <v>0</v>
      </c>
      <c r="BG308" s="143">
        <f t="shared" si="76"/>
        <v>0</v>
      </c>
      <c r="BH308" s="143">
        <f t="shared" si="77"/>
        <v>0</v>
      </c>
      <c r="BI308" s="143">
        <f t="shared" si="78"/>
        <v>0</v>
      </c>
      <c r="BJ308" s="17" t="s">
        <v>79</v>
      </c>
      <c r="BK308" s="143">
        <f t="shared" si="79"/>
        <v>0</v>
      </c>
      <c r="BL308" s="17" t="s">
        <v>170</v>
      </c>
      <c r="BM308" s="142" t="s">
        <v>2542</v>
      </c>
    </row>
    <row r="309" spans="2:65" s="11" customFormat="1" ht="25.9" customHeight="1">
      <c r="B309" s="119"/>
      <c r="D309" s="120" t="s">
        <v>71</v>
      </c>
      <c r="E309" s="121" t="s">
        <v>3084</v>
      </c>
      <c r="F309" s="121" t="s">
        <v>3869</v>
      </c>
      <c r="I309" s="122"/>
      <c r="J309" s="123">
        <f>BK309</f>
        <v>0</v>
      </c>
      <c r="L309" s="119"/>
      <c r="M309" s="124"/>
      <c r="P309" s="125">
        <f>SUM(P310:P365)</f>
        <v>0</v>
      </c>
      <c r="R309" s="125">
        <f>SUM(R310:R365)</f>
        <v>336822.6</v>
      </c>
      <c r="T309" s="126">
        <f>SUM(T310:T365)</f>
        <v>0</v>
      </c>
      <c r="AR309" s="120" t="s">
        <v>79</v>
      </c>
      <c r="AT309" s="127" t="s">
        <v>71</v>
      </c>
      <c r="AU309" s="127" t="s">
        <v>72</v>
      </c>
      <c r="AY309" s="120" t="s">
        <v>163</v>
      </c>
      <c r="BK309" s="128">
        <f>SUM(BK310:BK365)</f>
        <v>0</v>
      </c>
    </row>
    <row r="310" spans="2:65" s="1" customFormat="1" ht="16.5" customHeight="1">
      <c r="B310" s="32"/>
      <c r="C310" s="131" t="s">
        <v>1448</v>
      </c>
      <c r="D310" s="131" t="s">
        <v>165</v>
      </c>
      <c r="E310" s="132" t="s">
        <v>3870</v>
      </c>
      <c r="F310" s="133" t="s">
        <v>3871</v>
      </c>
      <c r="G310" s="134" t="s">
        <v>2382</v>
      </c>
      <c r="H310" s="135">
        <v>1</v>
      </c>
      <c r="I310" s="136"/>
      <c r="J310" s="137">
        <f t="shared" ref="J310:J341" si="80">ROUND(I310*H310,2)</f>
        <v>0</v>
      </c>
      <c r="K310" s="133" t="s">
        <v>192</v>
      </c>
      <c r="L310" s="32"/>
      <c r="M310" s="138" t="s">
        <v>19</v>
      </c>
      <c r="N310" s="139" t="s">
        <v>43</v>
      </c>
      <c r="P310" s="140">
        <f t="shared" ref="P310:P341" si="81">O310*H310</f>
        <v>0</v>
      </c>
      <c r="Q310" s="140">
        <v>5440</v>
      </c>
      <c r="R310" s="140">
        <f t="shared" ref="R310:R341" si="82">Q310*H310</f>
        <v>5440</v>
      </c>
      <c r="S310" s="140">
        <v>0</v>
      </c>
      <c r="T310" s="141">
        <f t="shared" ref="T310:T341" si="83">S310*H310</f>
        <v>0</v>
      </c>
      <c r="AR310" s="142" t="s">
        <v>170</v>
      </c>
      <c r="AT310" s="142" t="s">
        <v>165</v>
      </c>
      <c r="AU310" s="142" t="s">
        <v>79</v>
      </c>
      <c r="AY310" s="17" t="s">
        <v>163</v>
      </c>
      <c r="BE310" s="143">
        <f t="shared" ref="BE310:BE341" si="84">IF(N310="základní",J310,0)</f>
        <v>0</v>
      </c>
      <c r="BF310" s="143">
        <f t="shared" ref="BF310:BF341" si="85">IF(N310="snížená",J310,0)</f>
        <v>0</v>
      </c>
      <c r="BG310" s="143">
        <f t="shared" ref="BG310:BG341" si="86">IF(N310="zákl. přenesená",J310,0)</f>
        <v>0</v>
      </c>
      <c r="BH310" s="143">
        <f t="shared" ref="BH310:BH341" si="87">IF(N310="sníž. přenesená",J310,0)</f>
        <v>0</v>
      </c>
      <c r="BI310" s="143">
        <f t="shared" ref="BI310:BI341" si="88">IF(N310="nulová",J310,0)</f>
        <v>0</v>
      </c>
      <c r="BJ310" s="17" t="s">
        <v>79</v>
      </c>
      <c r="BK310" s="143">
        <f t="shared" ref="BK310:BK341" si="89">ROUND(I310*H310,2)</f>
        <v>0</v>
      </c>
      <c r="BL310" s="17" t="s">
        <v>170</v>
      </c>
      <c r="BM310" s="142" t="s">
        <v>2562</v>
      </c>
    </row>
    <row r="311" spans="2:65" s="1" customFormat="1" ht="134.25" customHeight="1">
      <c r="B311" s="32"/>
      <c r="C311" s="131" t="s">
        <v>1453</v>
      </c>
      <c r="D311" s="131" t="s">
        <v>165</v>
      </c>
      <c r="E311" s="132" t="s">
        <v>3086</v>
      </c>
      <c r="F311" s="133" t="s">
        <v>3872</v>
      </c>
      <c r="G311" s="134" t="s">
        <v>2382</v>
      </c>
      <c r="H311" s="135">
        <v>1</v>
      </c>
      <c r="I311" s="136"/>
      <c r="J311" s="137">
        <f t="shared" si="80"/>
        <v>0</v>
      </c>
      <c r="K311" s="133" t="s">
        <v>192</v>
      </c>
      <c r="L311" s="32"/>
      <c r="M311" s="138" t="s">
        <v>19</v>
      </c>
      <c r="N311" s="139" t="s">
        <v>43</v>
      </c>
      <c r="P311" s="140">
        <f t="shared" si="81"/>
        <v>0</v>
      </c>
      <c r="Q311" s="140">
        <v>3289</v>
      </c>
      <c r="R311" s="140">
        <f t="shared" si="82"/>
        <v>3289</v>
      </c>
      <c r="S311" s="140">
        <v>0</v>
      </c>
      <c r="T311" s="141">
        <f t="shared" si="83"/>
        <v>0</v>
      </c>
      <c r="AR311" s="142" t="s">
        <v>170</v>
      </c>
      <c r="AT311" s="142" t="s">
        <v>165</v>
      </c>
      <c r="AU311" s="142" t="s">
        <v>79</v>
      </c>
      <c r="AY311" s="17" t="s">
        <v>163</v>
      </c>
      <c r="BE311" s="143">
        <f t="shared" si="84"/>
        <v>0</v>
      </c>
      <c r="BF311" s="143">
        <f t="shared" si="85"/>
        <v>0</v>
      </c>
      <c r="BG311" s="143">
        <f t="shared" si="86"/>
        <v>0</v>
      </c>
      <c r="BH311" s="143">
        <f t="shared" si="87"/>
        <v>0</v>
      </c>
      <c r="BI311" s="143">
        <f t="shared" si="88"/>
        <v>0</v>
      </c>
      <c r="BJ311" s="17" t="s">
        <v>79</v>
      </c>
      <c r="BK311" s="143">
        <f t="shared" si="89"/>
        <v>0</v>
      </c>
      <c r="BL311" s="17" t="s">
        <v>170</v>
      </c>
      <c r="BM311" s="142" t="s">
        <v>2572</v>
      </c>
    </row>
    <row r="312" spans="2:65" s="1" customFormat="1" ht="78" customHeight="1">
      <c r="B312" s="32"/>
      <c r="C312" s="131" t="s">
        <v>1458</v>
      </c>
      <c r="D312" s="131" t="s">
        <v>165</v>
      </c>
      <c r="E312" s="132" t="s">
        <v>3089</v>
      </c>
      <c r="F312" s="133" t="s">
        <v>3873</v>
      </c>
      <c r="G312" s="134" t="s">
        <v>2382</v>
      </c>
      <c r="H312" s="135">
        <v>1</v>
      </c>
      <c r="I312" s="136"/>
      <c r="J312" s="137">
        <f t="shared" si="80"/>
        <v>0</v>
      </c>
      <c r="K312" s="133" t="s">
        <v>192</v>
      </c>
      <c r="L312" s="32"/>
      <c r="M312" s="138" t="s">
        <v>19</v>
      </c>
      <c r="N312" s="139" t="s">
        <v>43</v>
      </c>
      <c r="P312" s="140">
        <f t="shared" si="81"/>
        <v>0</v>
      </c>
      <c r="Q312" s="140">
        <v>927</v>
      </c>
      <c r="R312" s="140">
        <f t="shared" si="82"/>
        <v>927</v>
      </c>
      <c r="S312" s="140">
        <v>0</v>
      </c>
      <c r="T312" s="141">
        <f t="shared" si="83"/>
        <v>0</v>
      </c>
      <c r="AR312" s="142" t="s">
        <v>170</v>
      </c>
      <c r="AT312" s="142" t="s">
        <v>165</v>
      </c>
      <c r="AU312" s="142" t="s">
        <v>79</v>
      </c>
      <c r="AY312" s="17" t="s">
        <v>163</v>
      </c>
      <c r="BE312" s="143">
        <f t="shared" si="84"/>
        <v>0</v>
      </c>
      <c r="BF312" s="143">
        <f t="shared" si="85"/>
        <v>0</v>
      </c>
      <c r="BG312" s="143">
        <f t="shared" si="86"/>
        <v>0</v>
      </c>
      <c r="BH312" s="143">
        <f t="shared" si="87"/>
        <v>0</v>
      </c>
      <c r="BI312" s="143">
        <f t="shared" si="88"/>
        <v>0</v>
      </c>
      <c r="BJ312" s="17" t="s">
        <v>79</v>
      </c>
      <c r="BK312" s="143">
        <f t="shared" si="89"/>
        <v>0</v>
      </c>
      <c r="BL312" s="17" t="s">
        <v>170</v>
      </c>
      <c r="BM312" s="142" t="s">
        <v>2582</v>
      </c>
    </row>
    <row r="313" spans="2:65" s="1" customFormat="1" ht="16.5" customHeight="1">
      <c r="B313" s="32"/>
      <c r="C313" s="131" t="s">
        <v>1463</v>
      </c>
      <c r="D313" s="131" t="s">
        <v>165</v>
      </c>
      <c r="E313" s="132" t="s">
        <v>3092</v>
      </c>
      <c r="F313" s="133" t="s">
        <v>3874</v>
      </c>
      <c r="G313" s="134" t="s">
        <v>2382</v>
      </c>
      <c r="H313" s="135">
        <v>1</v>
      </c>
      <c r="I313" s="136"/>
      <c r="J313" s="137">
        <f t="shared" si="80"/>
        <v>0</v>
      </c>
      <c r="K313" s="133" t="s">
        <v>192</v>
      </c>
      <c r="L313" s="32"/>
      <c r="M313" s="138" t="s">
        <v>19</v>
      </c>
      <c r="N313" s="139" t="s">
        <v>43</v>
      </c>
      <c r="P313" s="140">
        <f t="shared" si="81"/>
        <v>0</v>
      </c>
      <c r="Q313" s="140">
        <v>240</v>
      </c>
      <c r="R313" s="140">
        <f t="shared" si="82"/>
        <v>240</v>
      </c>
      <c r="S313" s="140">
        <v>0</v>
      </c>
      <c r="T313" s="141">
        <f t="shared" si="83"/>
        <v>0</v>
      </c>
      <c r="AR313" s="142" t="s">
        <v>170</v>
      </c>
      <c r="AT313" s="142" t="s">
        <v>165</v>
      </c>
      <c r="AU313" s="142" t="s">
        <v>79</v>
      </c>
      <c r="AY313" s="17" t="s">
        <v>163</v>
      </c>
      <c r="BE313" s="143">
        <f t="shared" si="84"/>
        <v>0</v>
      </c>
      <c r="BF313" s="143">
        <f t="shared" si="85"/>
        <v>0</v>
      </c>
      <c r="BG313" s="143">
        <f t="shared" si="86"/>
        <v>0</v>
      </c>
      <c r="BH313" s="143">
        <f t="shared" si="87"/>
        <v>0</v>
      </c>
      <c r="BI313" s="143">
        <f t="shared" si="88"/>
        <v>0</v>
      </c>
      <c r="BJ313" s="17" t="s">
        <v>79</v>
      </c>
      <c r="BK313" s="143">
        <f t="shared" si="89"/>
        <v>0</v>
      </c>
      <c r="BL313" s="17" t="s">
        <v>170</v>
      </c>
      <c r="BM313" s="142" t="s">
        <v>2592</v>
      </c>
    </row>
    <row r="314" spans="2:65" s="1" customFormat="1" ht="16.5" customHeight="1">
      <c r="B314" s="32"/>
      <c r="C314" s="131" t="s">
        <v>1467</v>
      </c>
      <c r="D314" s="131" t="s">
        <v>165</v>
      </c>
      <c r="E314" s="132" t="s">
        <v>3095</v>
      </c>
      <c r="F314" s="133" t="s">
        <v>3875</v>
      </c>
      <c r="G314" s="134" t="s">
        <v>2382</v>
      </c>
      <c r="H314" s="135">
        <v>1</v>
      </c>
      <c r="I314" s="136"/>
      <c r="J314" s="137">
        <f t="shared" si="80"/>
        <v>0</v>
      </c>
      <c r="K314" s="133" t="s">
        <v>192</v>
      </c>
      <c r="L314" s="32"/>
      <c r="M314" s="138" t="s">
        <v>19</v>
      </c>
      <c r="N314" s="139" t="s">
        <v>43</v>
      </c>
      <c r="P314" s="140">
        <f t="shared" si="81"/>
        <v>0</v>
      </c>
      <c r="Q314" s="140">
        <v>391</v>
      </c>
      <c r="R314" s="140">
        <f t="shared" si="82"/>
        <v>391</v>
      </c>
      <c r="S314" s="140">
        <v>0</v>
      </c>
      <c r="T314" s="141">
        <f t="shared" si="83"/>
        <v>0</v>
      </c>
      <c r="AR314" s="142" t="s">
        <v>170</v>
      </c>
      <c r="AT314" s="142" t="s">
        <v>165</v>
      </c>
      <c r="AU314" s="142" t="s">
        <v>79</v>
      </c>
      <c r="AY314" s="17" t="s">
        <v>163</v>
      </c>
      <c r="BE314" s="143">
        <f t="shared" si="84"/>
        <v>0</v>
      </c>
      <c r="BF314" s="143">
        <f t="shared" si="85"/>
        <v>0</v>
      </c>
      <c r="BG314" s="143">
        <f t="shared" si="86"/>
        <v>0</v>
      </c>
      <c r="BH314" s="143">
        <f t="shared" si="87"/>
        <v>0</v>
      </c>
      <c r="BI314" s="143">
        <f t="shared" si="88"/>
        <v>0</v>
      </c>
      <c r="BJ314" s="17" t="s">
        <v>79</v>
      </c>
      <c r="BK314" s="143">
        <f t="shared" si="89"/>
        <v>0</v>
      </c>
      <c r="BL314" s="17" t="s">
        <v>170</v>
      </c>
      <c r="BM314" s="142" t="s">
        <v>2602</v>
      </c>
    </row>
    <row r="315" spans="2:65" s="1" customFormat="1" ht="21.75" customHeight="1">
      <c r="B315" s="32"/>
      <c r="C315" s="131" t="s">
        <v>1472</v>
      </c>
      <c r="D315" s="131" t="s">
        <v>165</v>
      </c>
      <c r="E315" s="132" t="s">
        <v>3098</v>
      </c>
      <c r="F315" s="133" t="s">
        <v>3876</v>
      </c>
      <c r="G315" s="134" t="s">
        <v>2382</v>
      </c>
      <c r="H315" s="135">
        <v>6</v>
      </c>
      <c r="I315" s="136"/>
      <c r="J315" s="137">
        <f t="shared" si="80"/>
        <v>0</v>
      </c>
      <c r="K315" s="133" t="s">
        <v>192</v>
      </c>
      <c r="L315" s="32"/>
      <c r="M315" s="138" t="s">
        <v>19</v>
      </c>
      <c r="N315" s="139" t="s">
        <v>43</v>
      </c>
      <c r="P315" s="140">
        <f t="shared" si="81"/>
        <v>0</v>
      </c>
      <c r="Q315" s="140">
        <v>96</v>
      </c>
      <c r="R315" s="140">
        <f t="shared" si="82"/>
        <v>576</v>
      </c>
      <c r="S315" s="140">
        <v>0</v>
      </c>
      <c r="T315" s="141">
        <f t="shared" si="83"/>
        <v>0</v>
      </c>
      <c r="AR315" s="142" t="s">
        <v>170</v>
      </c>
      <c r="AT315" s="142" t="s">
        <v>165</v>
      </c>
      <c r="AU315" s="142" t="s">
        <v>79</v>
      </c>
      <c r="AY315" s="17" t="s">
        <v>163</v>
      </c>
      <c r="BE315" s="143">
        <f t="shared" si="84"/>
        <v>0</v>
      </c>
      <c r="BF315" s="143">
        <f t="shared" si="85"/>
        <v>0</v>
      </c>
      <c r="BG315" s="143">
        <f t="shared" si="86"/>
        <v>0</v>
      </c>
      <c r="BH315" s="143">
        <f t="shared" si="87"/>
        <v>0</v>
      </c>
      <c r="BI315" s="143">
        <f t="shared" si="88"/>
        <v>0</v>
      </c>
      <c r="BJ315" s="17" t="s">
        <v>79</v>
      </c>
      <c r="BK315" s="143">
        <f t="shared" si="89"/>
        <v>0</v>
      </c>
      <c r="BL315" s="17" t="s">
        <v>170</v>
      </c>
      <c r="BM315" s="142" t="s">
        <v>2612</v>
      </c>
    </row>
    <row r="316" spans="2:65" s="1" customFormat="1" ht="16.5" customHeight="1">
      <c r="B316" s="32"/>
      <c r="C316" s="131" t="s">
        <v>1476</v>
      </c>
      <c r="D316" s="131" t="s">
        <v>165</v>
      </c>
      <c r="E316" s="132" t="s">
        <v>3101</v>
      </c>
      <c r="F316" s="133" t="s">
        <v>3877</v>
      </c>
      <c r="G316" s="134" t="s">
        <v>2382</v>
      </c>
      <c r="H316" s="135">
        <v>1</v>
      </c>
      <c r="I316" s="136"/>
      <c r="J316" s="137">
        <f t="shared" si="80"/>
        <v>0</v>
      </c>
      <c r="K316" s="133" t="s">
        <v>192</v>
      </c>
      <c r="L316" s="32"/>
      <c r="M316" s="138" t="s">
        <v>19</v>
      </c>
      <c r="N316" s="139" t="s">
        <v>43</v>
      </c>
      <c r="P316" s="140">
        <f t="shared" si="81"/>
        <v>0</v>
      </c>
      <c r="Q316" s="140">
        <v>1570</v>
      </c>
      <c r="R316" s="140">
        <f t="shared" si="82"/>
        <v>1570</v>
      </c>
      <c r="S316" s="140">
        <v>0</v>
      </c>
      <c r="T316" s="141">
        <f t="shared" si="83"/>
        <v>0</v>
      </c>
      <c r="AR316" s="142" t="s">
        <v>170</v>
      </c>
      <c r="AT316" s="142" t="s">
        <v>165</v>
      </c>
      <c r="AU316" s="142" t="s">
        <v>79</v>
      </c>
      <c r="AY316" s="17" t="s">
        <v>163</v>
      </c>
      <c r="BE316" s="143">
        <f t="shared" si="84"/>
        <v>0</v>
      </c>
      <c r="BF316" s="143">
        <f t="shared" si="85"/>
        <v>0</v>
      </c>
      <c r="BG316" s="143">
        <f t="shared" si="86"/>
        <v>0</v>
      </c>
      <c r="BH316" s="143">
        <f t="shared" si="87"/>
        <v>0</v>
      </c>
      <c r="BI316" s="143">
        <f t="shared" si="88"/>
        <v>0</v>
      </c>
      <c r="BJ316" s="17" t="s">
        <v>79</v>
      </c>
      <c r="BK316" s="143">
        <f t="shared" si="89"/>
        <v>0</v>
      </c>
      <c r="BL316" s="17" t="s">
        <v>170</v>
      </c>
      <c r="BM316" s="142" t="s">
        <v>2622</v>
      </c>
    </row>
    <row r="317" spans="2:65" s="1" customFormat="1" ht="78" customHeight="1">
      <c r="B317" s="32"/>
      <c r="C317" s="131" t="s">
        <v>1480</v>
      </c>
      <c r="D317" s="131" t="s">
        <v>165</v>
      </c>
      <c r="E317" s="132" t="s">
        <v>3104</v>
      </c>
      <c r="F317" s="133" t="s">
        <v>3878</v>
      </c>
      <c r="G317" s="134" t="s">
        <v>2382</v>
      </c>
      <c r="H317" s="135">
        <v>1</v>
      </c>
      <c r="I317" s="136"/>
      <c r="J317" s="137">
        <f t="shared" si="80"/>
        <v>0</v>
      </c>
      <c r="K317" s="133" t="s">
        <v>192</v>
      </c>
      <c r="L317" s="32"/>
      <c r="M317" s="138" t="s">
        <v>19</v>
      </c>
      <c r="N317" s="139" t="s">
        <v>43</v>
      </c>
      <c r="P317" s="140">
        <f t="shared" si="81"/>
        <v>0</v>
      </c>
      <c r="Q317" s="140">
        <v>4380</v>
      </c>
      <c r="R317" s="140">
        <f t="shared" si="82"/>
        <v>4380</v>
      </c>
      <c r="S317" s="140">
        <v>0</v>
      </c>
      <c r="T317" s="141">
        <f t="shared" si="83"/>
        <v>0</v>
      </c>
      <c r="AR317" s="142" t="s">
        <v>170</v>
      </c>
      <c r="AT317" s="142" t="s">
        <v>165</v>
      </c>
      <c r="AU317" s="142" t="s">
        <v>79</v>
      </c>
      <c r="AY317" s="17" t="s">
        <v>163</v>
      </c>
      <c r="BE317" s="143">
        <f t="shared" si="84"/>
        <v>0</v>
      </c>
      <c r="BF317" s="143">
        <f t="shared" si="85"/>
        <v>0</v>
      </c>
      <c r="BG317" s="143">
        <f t="shared" si="86"/>
        <v>0</v>
      </c>
      <c r="BH317" s="143">
        <f t="shared" si="87"/>
        <v>0</v>
      </c>
      <c r="BI317" s="143">
        <f t="shared" si="88"/>
        <v>0</v>
      </c>
      <c r="BJ317" s="17" t="s">
        <v>79</v>
      </c>
      <c r="BK317" s="143">
        <f t="shared" si="89"/>
        <v>0</v>
      </c>
      <c r="BL317" s="17" t="s">
        <v>170</v>
      </c>
      <c r="BM317" s="142" t="s">
        <v>2636</v>
      </c>
    </row>
    <row r="318" spans="2:65" s="1" customFormat="1" ht="16.5" customHeight="1">
      <c r="B318" s="32"/>
      <c r="C318" s="131" t="s">
        <v>1484</v>
      </c>
      <c r="D318" s="131" t="s">
        <v>165</v>
      </c>
      <c r="E318" s="132" t="s">
        <v>3879</v>
      </c>
      <c r="F318" s="133" t="s">
        <v>3880</v>
      </c>
      <c r="G318" s="134" t="s">
        <v>2382</v>
      </c>
      <c r="H318" s="135">
        <v>1</v>
      </c>
      <c r="I318" s="136"/>
      <c r="J318" s="137">
        <f t="shared" si="80"/>
        <v>0</v>
      </c>
      <c r="K318" s="133" t="s">
        <v>192</v>
      </c>
      <c r="L318" s="32"/>
      <c r="M318" s="138" t="s">
        <v>19</v>
      </c>
      <c r="N318" s="139" t="s">
        <v>43</v>
      </c>
      <c r="P318" s="140">
        <f t="shared" si="81"/>
        <v>0</v>
      </c>
      <c r="Q318" s="140">
        <v>1080</v>
      </c>
      <c r="R318" s="140">
        <f t="shared" si="82"/>
        <v>1080</v>
      </c>
      <c r="S318" s="140">
        <v>0</v>
      </c>
      <c r="T318" s="141">
        <f t="shared" si="83"/>
        <v>0</v>
      </c>
      <c r="AR318" s="142" t="s">
        <v>170</v>
      </c>
      <c r="AT318" s="142" t="s">
        <v>165</v>
      </c>
      <c r="AU318" s="142" t="s">
        <v>79</v>
      </c>
      <c r="AY318" s="17" t="s">
        <v>163</v>
      </c>
      <c r="BE318" s="143">
        <f t="shared" si="84"/>
        <v>0</v>
      </c>
      <c r="BF318" s="143">
        <f t="shared" si="85"/>
        <v>0</v>
      </c>
      <c r="BG318" s="143">
        <f t="shared" si="86"/>
        <v>0</v>
      </c>
      <c r="BH318" s="143">
        <f t="shared" si="87"/>
        <v>0</v>
      </c>
      <c r="BI318" s="143">
        <f t="shared" si="88"/>
        <v>0</v>
      </c>
      <c r="BJ318" s="17" t="s">
        <v>79</v>
      </c>
      <c r="BK318" s="143">
        <f t="shared" si="89"/>
        <v>0</v>
      </c>
      <c r="BL318" s="17" t="s">
        <v>170</v>
      </c>
      <c r="BM318" s="142" t="s">
        <v>2650</v>
      </c>
    </row>
    <row r="319" spans="2:65" s="1" customFormat="1" ht="153.4" customHeight="1">
      <c r="B319" s="32"/>
      <c r="C319" s="131" t="s">
        <v>1488</v>
      </c>
      <c r="D319" s="131" t="s">
        <v>165</v>
      </c>
      <c r="E319" s="132" t="s">
        <v>3107</v>
      </c>
      <c r="F319" s="133" t="s">
        <v>3881</v>
      </c>
      <c r="G319" s="134" t="s">
        <v>2382</v>
      </c>
      <c r="H319" s="135">
        <v>1</v>
      </c>
      <c r="I319" s="136"/>
      <c r="J319" s="137">
        <f t="shared" si="80"/>
        <v>0</v>
      </c>
      <c r="K319" s="133" t="s">
        <v>192</v>
      </c>
      <c r="L319" s="32"/>
      <c r="M319" s="138" t="s">
        <v>19</v>
      </c>
      <c r="N319" s="139" t="s">
        <v>43</v>
      </c>
      <c r="P319" s="140">
        <f t="shared" si="81"/>
        <v>0</v>
      </c>
      <c r="Q319" s="140">
        <v>4990</v>
      </c>
      <c r="R319" s="140">
        <f t="shared" si="82"/>
        <v>4990</v>
      </c>
      <c r="S319" s="140">
        <v>0</v>
      </c>
      <c r="T319" s="141">
        <f t="shared" si="83"/>
        <v>0</v>
      </c>
      <c r="AR319" s="142" t="s">
        <v>170</v>
      </c>
      <c r="AT319" s="142" t="s">
        <v>165</v>
      </c>
      <c r="AU319" s="142" t="s">
        <v>79</v>
      </c>
      <c r="AY319" s="17" t="s">
        <v>163</v>
      </c>
      <c r="BE319" s="143">
        <f t="shared" si="84"/>
        <v>0</v>
      </c>
      <c r="BF319" s="143">
        <f t="shared" si="85"/>
        <v>0</v>
      </c>
      <c r="BG319" s="143">
        <f t="shared" si="86"/>
        <v>0</v>
      </c>
      <c r="BH319" s="143">
        <f t="shared" si="87"/>
        <v>0</v>
      </c>
      <c r="BI319" s="143">
        <f t="shared" si="88"/>
        <v>0</v>
      </c>
      <c r="BJ319" s="17" t="s">
        <v>79</v>
      </c>
      <c r="BK319" s="143">
        <f t="shared" si="89"/>
        <v>0</v>
      </c>
      <c r="BL319" s="17" t="s">
        <v>170</v>
      </c>
      <c r="BM319" s="142" t="s">
        <v>2666</v>
      </c>
    </row>
    <row r="320" spans="2:65" s="1" customFormat="1" ht="16.5" customHeight="1">
      <c r="B320" s="32"/>
      <c r="C320" s="131" t="s">
        <v>1492</v>
      </c>
      <c r="D320" s="131" t="s">
        <v>165</v>
      </c>
      <c r="E320" s="132" t="s">
        <v>3882</v>
      </c>
      <c r="F320" s="133" t="s">
        <v>3883</v>
      </c>
      <c r="G320" s="134" t="s">
        <v>2382</v>
      </c>
      <c r="H320" s="135">
        <v>2</v>
      </c>
      <c r="I320" s="136"/>
      <c r="J320" s="137">
        <f t="shared" si="80"/>
        <v>0</v>
      </c>
      <c r="K320" s="133" t="s">
        <v>192</v>
      </c>
      <c r="L320" s="32"/>
      <c r="M320" s="138" t="s">
        <v>19</v>
      </c>
      <c r="N320" s="139" t="s">
        <v>43</v>
      </c>
      <c r="P320" s="140">
        <f t="shared" si="81"/>
        <v>0</v>
      </c>
      <c r="Q320" s="140">
        <v>380</v>
      </c>
      <c r="R320" s="140">
        <f t="shared" si="82"/>
        <v>760</v>
      </c>
      <c r="S320" s="140">
        <v>0</v>
      </c>
      <c r="T320" s="141">
        <f t="shared" si="83"/>
        <v>0</v>
      </c>
      <c r="AR320" s="142" t="s">
        <v>170</v>
      </c>
      <c r="AT320" s="142" t="s">
        <v>165</v>
      </c>
      <c r="AU320" s="142" t="s">
        <v>79</v>
      </c>
      <c r="AY320" s="17" t="s">
        <v>163</v>
      </c>
      <c r="BE320" s="143">
        <f t="shared" si="84"/>
        <v>0</v>
      </c>
      <c r="BF320" s="143">
        <f t="shared" si="85"/>
        <v>0</v>
      </c>
      <c r="BG320" s="143">
        <f t="shared" si="86"/>
        <v>0</v>
      </c>
      <c r="BH320" s="143">
        <f t="shared" si="87"/>
        <v>0</v>
      </c>
      <c r="BI320" s="143">
        <f t="shared" si="88"/>
        <v>0</v>
      </c>
      <c r="BJ320" s="17" t="s">
        <v>79</v>
      </c>
      <c r="BK320" s="143">
        <f t="shared" si="89"/>
        <v>0</v>
      </c>
      <c r="BL320" s="17" t="s">
        <v>170</v>
      </c>
      <c r="BM320" s="142" t="s">
        <v>2678</v>
      </c>
    </row>
    <row r="321" spans="2:65" s="1" customFormat="1" ht="49.15" customHeight="1">
      <c r="B321" s="32"/>
      <c r="C321" s="131" t="s">
        <v>1496</v>
      </c>
      <c r="D321" s="131" t="s">
        <v>165</v>
      </c>
      <c r="E321" s="132" t="s">
        <v>3110</v>
      </c>
      <c r="F321" s="133" t="s">
        <v>3884</v>
      </c>
      <c r="G321" s="134" t="s">
        <v>2382</v>
      </c>
      <c r="H321" s="135">
        <v>2</v>
      </c>
      <c r="I321" s="136"/>
      <c r="J321" s="137">
        <f t="shared" si="80"/>
        <v>0</v>
      </c>
      <c r="K321" s="133" t="s">
        <v>192</v>
      </c>
      <c r="L321" s="32"/>
      <c r="M321" s="138" t="s">
        <v>19</v>
      </c>
      <c r="N321" s="139" t="s">
        <v>43</v>
      </c>
      <c r="P321" s="140">
        <f t="shared" si="81"/>
        <v>0</v>
      </c>
      <c r="Q321" s="140">
        <v>3295</v>
      </c>
      <c r="R321" s="140">
        <f t="shared" si="82"/>
        <v>6590</v>
      </c>
      <c r="S321" s="140">
        <v>0</v>
      </c>
      <c r="T321" s="141">
        <f t="shared" si="83"/>
        <v>0</v>
      </c>
      <c r="AR321" s="142" t="s">
        <v>170</v>
      </c>
      <c r="AT321" s="142" t="s">
        <v>165</v>
      </c>
      <c r="AU321" s="142" t="s">
        <v>79</v>
      </c>
      <c r="AY321" s="17" t="s">
        <v>163</v>
      </c>
      <c r="BE321" s="143">
        <f t="shared" si="84"/>
        <v>0</v>
      </c>
      <c r="BF321" s="143">
        <f t="shared" si="85"/>
        <v>0</v>
      </c>
      <c r="BG321" s="143">
        <f t="shared" si="86"/>
        <v>0</v>
      </c>
      <c r="BH321" s="143">
        <f t="shared" si="87"/>
        <v>0</v>
      </c>
      <c r="BI321" s="143">
        <f t="shared" si="88"/>
        <v>0</v>
      </c>
      <c r="BJ321" s="17" t="s">
        <v>79</v>
      </c>
      <c r="BK321" s="143">
        <f t="shared" si="89"/>
        <v>0</v>
      </c>
      <c r="BL321" s="17" t="s">
        <v>170</v>
      </c>
      <c r="BM321" s="142" t="s">
        <v>2692</v>
      </c>
    </row>
    <row r="322" spans="2:65" s="1" customFormat="1" ht="16.5" customHeight="1">
      <c r="B322" s="32"/>
      <c r="C322" s="131" t="s">
        <v>1500</v>
      </c>
      <c r="D322" s="131" t="s">
        <v>165</v>
      </c>
      <c r="E322" s="132" t="s">
        <v>3885</v>
      </c>
      <c r="F322" s="133" t="s">
        <v>3886</v>
      </c>
      <c r="G322" s="134" t="s">
        <v>2382</v>
      </c>
      <c r="H322" s="135">
        <v>5</v>
      </c>
      <c r="I322" s="136"/>
      <c r="J322" s="137">
        <f t="shared" si="80"/>
        <v>0</v>
      </c>
      <c r="K322" s="133" t="s">
        <v>192</v>
      </c>
      <c r="L322" s="32"/>
      <c r="M322" s="138" t="s">
        <v>19</v>
      </c>
      <c r="N322" s="139" t="s">
        <v>43</v>
      </c>
      <c r="P322" s="140">
        <f t="shared" si="81"/>
        <v>0</v>
      </c>
      <c r="Q322" s="140">
        <v>550</v>
      </c>
      <c r="R322" s="140">
        <f t="shared" si="82"/>
        <v>2750</v>
      </c>
      <c r="S322" s="140">
        <v>0</v>
      </c>
      <c r="T322" s="141">
        <f t="shared" si="83"/>
        <v>0</v>
      </c>
      <c r="AR322" s="142" t="s">
        <v>170</v>
      </c>
      <c r="AT322" s="142" t="s">
        <v>165</v>
      </c>
      <c r="AU322" s="142" t="s">
        <v>79</v>
      </c>
      <c r="AY322" s="17" t="s">
        <v>163</v>
      </c>
      <c r="BE322" s="143">
        <f t="shared" si="84"/>
        <v>0</v>
      </c>
      <c r="BF322" s="143">
        <f t="shared" si="85"/>
        <v>0</v>
      </c>
      <c r="BG322" s="143">
        <f t="shared" si="86"/>
        <v>0</v>
      </c>
      <c r="BH322" s="143">
        <f t="shared" si="87"/>
        <v>0</v>
      </c>
      <c r="BI322" s="143">
        <f t="shared" si="88"/>
        <v>0</v>
      </c>
      <c r="BJ322" s="17" t="s">
        <v>79</v>
      </c>
      <c r="BK322" s="143">
        <f t="shared" si="89"/>
        <v>0</v>
      </c>
      <c r="BL322" s="17" t="s">
        <v>170</v>
      </c>
      <c r="BM322" s="142" t="s">
        <v>2704</v>
      </c>
    </row>
    <row r="323" spans="2:65" s="1" customFormat="1" ht="24.2" customHeight="1">
      <c r="B323" s="32"/>
      <c r="C323" s="131" t="s">
        <v>1504</v>
      </c>
      <c r="D323" s="131" t="s">
        <v>165</v>
      </c>
      <c r="E323" s="132" t="s">
        <v>3113</v>
      </c>
      <c r="F323" s="133" t="s">
        <v>3887</v>
      </c>
      <c r="G323" s="134" t="s">
        <v>2382</v>
      </c>
      <c r="H323" s="135">
        <v>5</v>
      </c>
      <c r="I323" s="136"/>
      <c r="J323" s="137">
        <f t="shared" si="80"/>
        <v>0</v>
      </c>
      <c r="K323" s="133" t="s">
        <v>192</v>
      </c>
      <c r="L323" s="32"/>
      <c r="M323" s="138" t="s">
        <v>19</v>
      </c>
      <c r="N323" s="139" t="s">
        <v>43</v>
      </c>
      <c r="P323" s="140">
        <f t="shared" si="81"/>
        <v>0</v>
      </c>
      <c r="Q323" s="140">
        <v>1642</v>
      </c>
      <c r="R323" s="140">
        <f t="shared" si="82"/>
        <v>8210</v>
      </c>
      <c r="S323" s="140">
        <v>0</v>
      </c>
      <c r="T323" s="141">
        <f t="shared" si="83"/>
        <v>0</v>
      </c>
      <c r="AR323" s="142" t="s">
        <v>170</v>
      </c>
      <c r="AT323" s="142" t="s">
        <v>165</v>
      </c>
      <c r="AU323" s="142" t="s">
        <v>79</v>
      </c>
      <c r="AY323" s="17" t="s">
        <v>163</v>
      </c>
      <c r="BE323" s="143">
        <f t="shared" si="84"/>
        <v>0</v>
      </c>
      <c r="BF323" s="143">
        <f t="shared" si="85"/>
        <v>0</v>
      </c>
      <c r="BG323" s="143">
        <f t="shared" si="86"/>
        <v>0</v>
      </c>
      <c r="BH323" s="143">
        <f t="shared" si="87"/>
        <v>0</v>
      </c>
      <c r="BI323" s="143">
        <f t="shared" si="88"/>
        <v>0</v>
      </c>
      <c r="BJ323" s="17" t="s">
        <v>79</v>
      </c>
      <c r="BK323" s="143">
        <f t="shared" si="89"/>
        <v>0</v>
      </c>
      <c r="BL323" s="17" t="s">
        <v>170</v>
      </c>
      <c r="BM323" s="142" t="s">
        <v>2720</v>
      </c>
    </row>
    <row r="324" spans="2:65" s="1" customFormat="1" ht="16.5" customHeight="1">
      <c r="B324" s="32"/>
      <c r="C324" s="131" t="s">
        <v>1509</v>
      </c>
      <c r="D324" s="131" t="s">
        <v>165</v>
      </c>
      <c r="E324" s="132" t="s">
        <v>3888</v>
      </c>
      <c r="F324" s="133" t="s">
        <v>3889</v>
      </c>
      <c r="G324" s="134" t="s">
        <v>2382</v>
      </c>
      <c r="H324" s="135">
        <v>5</v>
      </c>
      <c r="I324" s="136"/>
      <c r="J324" s="137">
        <f t="shared" si="80"/>
        <v>0</v>
      </c>
      <c r="K324" s="133" t="s">
        <v>192</v>
      </c>
      <c r="L324" s="32"/>
      <c r="M324" s="138" t="s">
        <v>19</v>
      </c>
      <c r="N324" s="139" t="s">
        <v>43</v>
      </c>
      <c r="P324" s="140">
        <f t="shared" si="81"/>
        <v>0</v>
      </c>
      <c r="Q324" s="140">
        <v>204</v>
      </c>
      <c r="R324" s="140">
        <f t="shared" si="82"/>
        <v>1020</v>
      </c>
      <c r="S324" s="140">
        <v>0</v>
      </c>
      <c r="T324" s="141">
        <f t="shared" si="83"/>
        <v>0</v>
      </c>
      <c r="AR324" s="142" t="s">
        <v>170</v>
      </c>
      <c r="AT324" s="142" t="s">
        <v>165</v>
      </c>
      <c r="AU324" s="142" t="s">
        <v>79</v>
      </c>
      <c r="AY324" s="17" t="s">
        <v>163</v>
      </c>
      <c r="BE324" s="143">
        <f t="shared" si="84"/>
        <v>0</v>
      </c>
      <c r="BF324" s="143">
        <f t="shared" si="85"/>
        <v>0</v>
      </c>
      <c r="BG324" s="143">
        <f t="shared" si="86"/>
        <v>0</v>
      </c>
      <c r="BH324" s="143">
        <f t="shared" si="87"/>
        <v>0</v>
      </c>
      <c r="BI324" s="143">
        <f t="shared" si="88"/>
        <v>0</v>
      </c>
      <c r="BJ324" s="17" t="s">
        <v>79</v>
      </c>
      <c r="BK324" s="143">
        <f t="shared" si="89"/>
        <v>0</v>
      </c>
      <c r="BL324" s="17" t="s">
        <v>170</v>
      </c>
      <c r="BM324" s="142" t="s">
        <v>2730</v>
      </c>
    </row>
    <row r="325" spans="2:65" s="1" customFormat="1" ht="24.2" customHeight="1">
      <c r="B325" s="32"/>
      <c r="C325" s="131" t="s">
        <v>1513</v>
      </c>
      <c r="D325" s="131" t="s">
        <v>165</v>
      </c>
      <c r="E325" s="132" t="s">
        <v>3116</v>
      </c>
      <c r="F325" s="133" t="s">
        <v>3890</v>
      </c>
      <c r="G325" s="134" t="s">
        <v>2382</v>
      </c>
      <c r="H325" s="135">
        <v>5</v>
      </c>
      <c r="I325" s="136"/>
      <c r="J325" s="137">
        <f t="shared" si="80"/>
        <v>0</v>
      </c>
      <c r="K325" s="133" t="s">
        <v>192</v>
      </c>
      <c r="L325" s="32"/>
      <c r="M325" s="138" t="s">
        <v>19</v>
      </c>
      <c r="N325" s="139" t="s">
        <v>43</v>
      </c>
      <c r="P325" s="140">
        <f t="shared" si="81"/>
        <v>0</v>
      </c>
      <c r="Q325" s="140">
        <v>240</v>
      </c>
      <c r="R325" s="140">
        <f t="shared" si="82"/>
        <v>1200</v>
      </c>
      <c r="S325" s="140">
        <v>0</v>
      </c>
      <c r="T325" s="141">
        <f t="shared" si="83"/>
        <v>0</v>
      </c>
      <c r="AR325" s="142" t="s">
        <v>170</v>
      </c>
      <c r="AT325" s="142" t="s">
        <v>165</v>
      </c>
      <c r="AU325" s="142" t="s">
        <v>79</v>
      </c>
      <c r="AY325" s="17" t="s">
        <v>163</v>
      </c>
      <c r="BE325" s="143">
        <f t="shared" si="84"/>
        <v>0</v>
      </c>
      <c r="BF325" s="143">
        <f t="shared" si="85"/>
        <v>0</v>
      </c>
      <c r="BG325" s="143">
        <f t="shared" si="86"/>
        <v>0</v>
      </c>
      <c r="BH325" s="143">
        <f t="shared" si="87"/>
        <v>0</v>
      </c>
      <c r="BI325" s="143">
        <f t="shared" si="88"/>
        <v>0</v>
      </c>
      <c r="BJ325" s="17" t="s">
        <v>79</v>
      </c>
      <c r="BK325" s="143">
        <f t="shared" si="89"/>
        <v>0</v>
      </c>
      <c r="BL325" s="17" t="s">
        <v>170</v>
      </c>
      <c r="BM325" s="142" t="s">
        <v>2743</v>
      </c>
    </row>
    <row r="326" spans="2:65" s="1" customFormat="1" ht="16.5" customHeight="1">
      <c r="B326" s="32"/>
      <c r="C326" s="131" t="s">
        <v>1517</v>
      </c>
      <c r="D326" s="131" t="s">
        <v>165</v>
      </c>
      <c r="E326" s="132" t="s">
        <v>3733</v>
      </c>
      <c r="F326" s="133" t="s">
        <v>3734</v>
      </c>
      <c r="G326" s="134" t="s">
        <v>2382</v>
      </c>
      <c r="H326" s="135">
        <v>1</v>
      </c>
      <c r="I326" s="136"/>
      <c r="J326" s="137">
        <f t="shared" si="80"/>
        <v>0</v>
      </c>
      <c r="K326" s="133" t="s">
        <v>192</v>
      </c>
      <c r="L326" s="32"/>
      <c r="M326" s="138" t="s">
        <v>19</v>
      </c>
      <c r="N326" s="139" t="s">
        <v>43</v>
      </c>
      <c r="P326" s="140">
        <f t="shared" si="81"/>
        <v>0</v>
      </c>
      <c r="Q326" s="140">
        <v>326</v>
      </c>
      <c r="R326" s="140">
        <f t="shared" si="82"/>
        <v>326</v>
      </c>
      <c r="S326" s="140">
        <v>0</v>
      </c>
      <c r="T326" s="141">
        <f t="shared" si="83"/>
        <v>0</v>
      </c>
      <c r="AR326" s="142" t="s">
        <v>170</v>
      </c>
      <c r="AT326" s="142" t="s">
        <v>165</v>
      </c>
      <c r="AU326" s="142" t="s">
        <v>79</v>
      </c>
      <c r="AY326" s="17" t="s">
        <v>163</v>
      </c>
      <c r="BE326" s="143">
        <f t="shared" si="84"/>
        <v>0</v>
      </c>
      <c r="BF326" s="143">
        <f t="shared" si="85"/>
        <v>0</v>
      </c>
      <c r="BG326" s="143">
        <f t="shared" si="86"/>
        <v>0</v>
      </c>
      <c r="BH326" s="143">
        <f t="shared" si="87"/>
        <v>0</v>
      </c>
      <c r="BI326" s="143">
        <f t="shared" si="88"/>
        <v>0</v>
      </c>
      <c r="BJ326" s="17" t="s">
        <v>79</v>
      </c>
      <c r="BK326" s="143">
        <f t="shared" si="89"/>
        <v>0</v>
      </c>
      <c r="BL326" s="17" t="s">
        <v>170</v>
      </c>
      <c r="BM326" s="142" t="s">
        <v>2755</v>
      </c>
    </row>
    <row r="327" spans="2:65" s="1" customFormat="1" ht="16.5" customHeight="1">
      <c r="B327" s="32"/>
      <c r="C327" s="131" t="s">
        <v>1523</v>
      </c>
      <c r="D327" s="131" t="s">
        <v>165</v>
      </c>
      <c r="E327" s="132" t="s">
        <v>3452</v>
      </c>
      <c r="F327" s="133" t="s">
        <v>3735</v>
      </c>
      <c r="G327" s="134" t="s">
        <v>2382</v>
      </c>
      <c r="H327" s="135">
        <v>1</v>
      </c>
      <c r="I327" s="136"/>
      <c r="J327" s="137">
        <f t="shared" si="80"/>
        <v>0</v>
      </c>
      <c r="K327" s="133" t="s">
        <v>192</v>
      </c>
      <c r="L327" s="32"/>
      <c r="M327" s="138" t="s">
        <v>19</v>
      </c>
      <c r="N327" s="139" t="s">
        <v>43</v>
      </c>
      <c r="P327" s="140">
        <f t="shared" si="81"/>
        <v>0</v>
      </c>
      <c r="Q327" s="140">
        <v>1760</v>
      </c>
      <c r="R327" s="140">
        <f t="shared" si="82"/>
        <v>1760</v>
      </c>
      <c r="S327" s="140">
        <v>0</v>
      </c>
      <c r="T327" s="141">
        <f t="shared" si="83"/>
        <v>0</v>
      </c>
      <c r="AR327" s="142" t="s">
        <v>170</v>
      </c>
      <c r="AT327" s="142" t="s">
        <v>165</v>
      </c>
      <c r="AU327" s="142" t="s">
        <v>79</v>
      </c>
      <c r="AY327" s="17" t="s">
        <v>163</v>
      </c>
      <c r="BE327" s="143">
        <f t="shared" si="84"/>
        <v>0</v>
      </c>
      <c r="BF327" s="143">
        <f t="shared" si="85"/>
        <v>0</v>
      </c>
      <c r="BG327" s="143">
        <f t="shared" si="86"/>
        <v>0</v>
      </c>
      <c r="BH327" s="143">
        <f t="shared" si="87"/>
        <v>0</v>
      </c>
      <c r="BI327" s="143">
        <f t="shared" si="88"/>
        <v>0</v>
      </c>
      <c r="BJ327" s="17" t="s">
        <v>79</v>
      </c>
      <c r="BK327" s="143">
        <f t="shared" si="89"/>
        <v>0</v>
      </c>
      <c r="BL327" s="17" t="s">
        <v>170</v>
      </c>
      <c r="BM327" s="142" t="s">
        <v>3891</v>
      </c>
    </row>
    <row r="328" spans="2:65" s="1" customFormat="1" ht="16.5" customHeight="1">
      <c r="B328" s="32"/>
      <c r="C328" s="131" t="s">
        <v>1528</v>
      </c>
      <c r="D328" s="131" t="s">
        <v>165</v>
      </c>
      <c r="E328" s="132" t="s">
        <v>3892</v>
      </c>
      <c r="F328" s="133" t="s">
        <v>3893</v>
      </c>
      <c r="G328" s="134" t="s">
        <v>2382</v>
      </c>
      <c r="H328" s="135">
        <v>1</v>
      </c>
      <c r="I328" s="136"/>
      <c r="J328" s="137">
        <f t="shared" si="80"/>
        <v>0</v>
      </c>
      <c r="K328" s="133" t="s">
        <v>192</v>
      </c>
      <c r="L328" s="32"/>
      <c r="M328" s="138" t="s">
        <v>19</v>
      </c>
      <c r="N328" s="139" t="s">
        <v>43</v>
      </c>
      <c r="P328" s="140">
        <f t="shared" si="81"/>
        <v>0</v>
      </c>
      <c r="Q328" s="140">
        <v>488</v>
      </c>
      <c r="R328" s="140">
        <f t="shared" si="82"/>
        <v>488</v>
      </c>
      <c r="S328" s="140">
        <v>0</v>
      </c>
      <c r="T328" s="141">
        <f t="shared" si="83"/>
        <v>0</v>
      </c>
      <c r="AR328" s="142" t="s">
        <v>170</v>
      </c>
      <c r="AT328" s="142" t="s">
        <v>165</v>
      </c>
      <c r="AU328" s="142" t="s">
        <v>79</v>
      </c>
      <c r="AY328" s="17" t="s">
        <v>163</v>
      </c>
      <c r="BE328" s="143">
        <f t="shared" si="84"/>
        <v>0</v>
      </c>
      <c r="BF328" s="143">
        <f t="shared" si="85"/>
        <v>0</v>
      </c>
      <c r="BG328" s="143">
        <f t="shared" si="86"/>
        <v>0</v>
      </c>
      <c r="BH328" s="143">
        <f t="shared" si="87"/>
        <v>0</v>
      </c>
      <c r="BI328" s="143">
        <f t="shared" si="88"/>
        <v>0</v>
      </c>
      <c r="BJ328" s="17" t="s">
        <v>79</v>
      </c>
      <c r="BK328" s="143">
        <f t="shared" si="89"/>
        <v>0</v>
      </c>
      <c r="BL328" s="17" t="s">
        <v>170</v>
      </c>
      <c r="BM328" s="142" t="s">
        <v>3894</v>
      </c>
    </row>
    <row r="329" spans="2:65" s="1" customFormat="1" ht="78" customHeight="1">
      <c r="B329" s="32"/>
      <c r="C329" s="131" t="s">
        <v>1532</v>
      </c>
      <c r="D329" s="131" t="s">
        <v>165</v>
      </c>
      <c r="E329" s="132" t="s">
        <v>3454</v>
      </c>
      <c r="F329" s="133" t="s">
        <v>3895</v>
      </c>
      <c r="G329" s="134" t="s">
        <v>2382</v>
      </c>
      <c r="H329" s="135">
        <v>1</v>
      </c>
      <c r="I329" s="136"/>
      <c r="J329" s="137">
        <f t="shared" si="80"/>
        <v>0</v>
      </c>
      <c r="K329" s="133" t="s">
        <v>192</v>
      </c>
      <c r="L329" s="32"/>
      <c r="M329" s="138" t="s">
        <v>19</v>
      </c>
      <c r="N329" s="139" t="s">
        <v>43</v>
      </c>
      <c r="P329" s="140">
        <f t="shared" si="81"/>
        <v>0</v>
      </c>
      <c r="Q329" s="140">
        <v>4865</v>
      </c>
      <c r="R329" s="140">
        <f t="shared" si="82"/>
        <v>4865</v>
      </c>
      <c r="S329" s="140">
        <v>0</v>
      </c>
      <c r="T329" s="141">
        <f t="shared" si="83"/>
        <v>0</v>
      </c>
      <c r="AR329" s="142" t="s">
        <v>170</v>
      </c>
      <c r="AT329" s="142" t="s">
        <v>165</v>
      </c>
      <c r="AU329" s="142" t="s">
        <v>79</v>
      </c>
      <c r="AY329" s="17" t="s">
        <v>163</v>
      </c>
      <c r="BE329" s="143">
        <f t="shared" si="84"/>
        <v>0</v>
      </c>
      <c r="BF329" s="143">
        <f t="shared" si="85"/>
        <v>0</v>
      </c>
      <c r="BG329" s="143">
        <f t="shared" si="86"/>
        <v>0</v>
      </c>
      <c r="BH329" s="143">
        <f t="shared" si="87"/>
        <v>0</v>
      </c>
      <c r="BI329" s="143">
        <f t="shared" si="88"/>
        <v>0</v>
      </c>
      <c r="BJ329" s="17" t="s">
        <v>79</v>
      </c>
      <c r="BK329" s="143">
        <f t="shared" si="89"/>
        <v>0</v>
      </c>
      <c r="BL329" s="17" t="s">
        <v>170</v>
      </c>
      <c r="BM329" s="142" t="s">
        <v>3896</v>
      </c>
    </row>
    <row r="330" spans="2:65" s="1" customFormat="1" ht="16.5" customHeight="1">
      <c r="B330" s="32"/>
      <c r="C330" s="131" t="s">
        <v>1536</v>
      </c>
      <c r="D330" s="131" t="s">
        <v>165</v>
      </c>
      <c r="E330" s="132" t="s">
        <v>3897</v>
      </c>
      <c r="F330" s="133" t="s">
        <v>3688</v>
      </c>
      <c r="G330" s="134" t="s">
        <v>2382</v>
      </c>
      <c r="H330" s="135">
        <v>2</v>
      </c>
      <c r="I330" s="136"/>
      <c r="J330" s="137">
        <f t="shared" si="80"/>
        <v>0</v>
      </c>
      <c r="K330" s="133" t="s">
        <v>192</v>
      </c>
      <c r="L330" s="32"/>
      <c r="M330" s="138" t="s">
        <v>19</v>
      </c>
      <c r="N330" s="139" t="s">
        <v>43</v>
      </c>
      <c r="P330" s="140">
        <f t="shared" si="81"/>
        <v>0</v>
      </c>
      <c r="Q330" s="140">
        <v>87.9</v>
      </c>
      <c r="R330" s="140">
        <f t="shared" si="82"/>
        <v>175.8</v>
      </c>
      <c r="S330" s="140">
        <v>0</v>
      </c>
      <c r="T330" s="141">
        <f t="shared" si="83"/>
        <v>0</v>
      </c>
      <c r="AR330" s="142" t="s">
        <v>170</v>
      </c>
      <c r="AT330" s="142" t="s">
        <v>165</v>
      </c>
      <c r="AU330" s="142" t="s">
        <v>79</v>
      </c>
      <c r="AY330" s="17" t="s">
        <v>163</v>
      </c>
      <c r="BE330" s="143">
        <f t="shared" si="84"/>
        <v>0</v>
      </c>
      <c r="BF330" s="143">
        <f t="shared" si="85"/>
        <v>0</v>
      </c>
      <c r="BG330" s="143">
        <f t="shared" si="86"/>
        <v>0</v>
      </c>
      <c r="BH330" s="143">
        <f t="shared" si="87"/>
        <v>0</v>
      </c>
      <c r="BI330" s="143">
        <f t="shared" si="88"/>
        <v>0</v>
      </c>
      <c r="BJ330" s="17" t="s">
        <v>79</v>
      </c>
      <c r="BK330" s="143">
        <f t="shared" si="89"/>
        <v>0</v>
      </c>
      <c r="BL330" s="17" t="s">
        <v>170</v>
      </c>
      <c r="BM330" s="142" t="s">
        <v>3898</v>
      </c>
    </row>
    <row r="331" spans="2:65" s="1" customFormat="1" ht="16.5" customHeight="1">
      <c r="B331" s="32"/>
      <c r="C331" s="131" t="s">
        <v>1541</v>
      </c>
      <c r="D331" s="131" t="s">
        <v>165</v>
      </c>
      <c r="E331" s="132" t="s">
        <v>3456</v>
      </c>
      <c r="F331" s="133" t="s">
        <v>3899</v>
      </c>
      <c r="G331" s="134" t="s">
        <v>2382</v>
      </c>
      <c r="H331" s="135">
        <v>1</v>
      </c>
      <c r="I331" s="136"/>
      <c r="J331" s="137">
        <f t="shared" si="80"/>
        <v>0</v>
      </c>
      <c r="K331" s="133" t="s">
        <v>192</v>
      </c>
      <c r="L331" s="32"/>
      <c r="M331" s="138" t="s">
        <v>19</v>
      </c>
      <c r="N331" s="139" t="s">
        <v>43</v>
      </c>
      <c r="P331" s="140">
        <f t="shared" si="81"/>
        <v>0</v>
      </c>
      <c r="Q331" s="140">
        <v>930</v>
      </c>
      <c r="R331" s="140">
        <f t="shared" si="82"/>
        <v>930</v>
      </c>
      <c r="S331" s="140">
        <v>0</v>
      </c>
      <c r="T331" s="141">
        <f t="shared" si="83"/>
        <v>0</v>
      </c>
      <c r="AR331" s="142" t="s">
        <v>170</v>
      </c>
      <c r="AT331" s="142" t="s">
        <v>165</v>
      </c>
      <c r="AU331" s="142" t="s">
        <v>79</v>
      </c>
      <c r="AY331" s="17" t="s">
        <v>163</v>
      </c>
      <c r="BE331" s="143">
        <f t="shared" si="84"/>
        <v>0</v>
      </c>
      <c r="BF331" s="143">
        <f t="shared" si="85"/>
        <v>0</v>
      </c>
      <c r="BG331" s="143">
        <f t="shared" si="86"/>
        <v>0</v>
      </c>
      <c r="BH331" s="143">
        <f t="shared" si="87"/>
        <v>0</v>
      </c>
      <c r="BI331" s="143">
        <f t="shared" si="88"/>
        <v>0</v>
      </c>
      <c r="BJ331" s="17" t="s">
        <v>79</v>
      </c>
      <c r="BK331" s="143">
        <f t="shared" si="89"/>
        <v>0</v>
      </c>
      <c r="BL331" s="17" t="s">
        <v>170</v>
      </c>
      <c r="BM331" s="142" t="s">
        <v>3900</v>
      </c>
    </row>
    <row r="332" spans="2:65" s="1" customFormat="1" ht="16.5" customHeight="1">
      <c r="B332" s="32"/>
      <c r="C332" s="131" t="s">
        <v>1546</v>
      </c>
      <c r="D332" s="131" t="s">
        <v>165</v>
      </c>
      <c r="E332" s="132" t="s">
        <v>3458</v>
      </c>
      <c r="F332" s="133" t="s">
        <v>3901</v>
      </c>
      <c r="G332" s="134" t="s">
        <v>2382</v>
      </c>
      <c r="H332" s="135">
        <v>1</v>
      </c>
      <c r="I332" s="136"/>
      <c r="J332" s="137">
        <f t="shared" si="80"/>
        <v>0</v>
      </c>
      <c r="K332" s="133" t="s">
        <v>192</v>
      </c>
      <c r="L332" s="32"/>
      <c r="M332" s="138" t="s">
        <v>19</v>
      </c>
      <c r="N332" s="139" t="s">
        <v>43</v>
      </c>
      <c r="P332" s="140">
        <f t="shared" si="81"/>
        <v>0</v>
      </c>
      <c r="Q332" s="140">
        <v>3586</v>
      </c>
      <c r="R332" s="140">
        <f t="shared" si="82"/>
        <v>3586</v>
      </c>
      <c r="S332" s="140">
        <v>0</v>
      </c>
      <c r="T332" s="141">
        <f t="shared" si="83"/>
        <v>0</v>
      </c>
      <c r="AR332" s="142" t="s">
        <v>170</v>
      </c>
      <c r="AT332" s="142" t="s">
        <v>165</v>
      </c>
      <c r="AU332" s="142" t="s">
        <v>79</v>
      </c>
      <c r="AY332" s="17" t="s">
        <v>163</v>
      </c>
      <c r="BE332" s="143">
        <f t="shared" si="84"/>
        <v>0</v>
      </c>
      <c r="BF332" s="143">
        <f t="shared" si="85"/>
        <v>0</v>
      </c>
      <c r="BG332" s="143">
        <f t="shared" si="86"/>
        <v>0</v>
      </c>
      <c r="BH332" s="143">
        <f t="shared" si="87"/>
        <v>0</v>
      </c>
      <c r="BI332" s="143">
        <f t="shared" si="88"/>
        <v>0</v>
      </c>
      <c r="BJ332" s="17" t="s">
        <v>79</v>
      </c>
      <c r="BK332" s="143">
        <f t="shared" si="89"/>
        <v>0</v>
      </c>
      <c r="BL332" s="17" t="s">
        <v>170</v>
      </c>
      <c r="BM332" s="142" t="s">
        <v>3902</v>
      </c>
    </row>
    <row r="333" spans="2:65" s="1" customFormat="1" ht="16.5" customHeight="1">
      <c r="B333" s="32"/>
      <c r="C333" s="131" t="s">
        <v>1551</v>
      </c>
      <c r="D333" s="131" t="s">
        <v>165</v>
      </c>
      <c r="E333" s="132" t="s">
        <v>3903</v>
      </c>
      <c r="F333" s="133" t="s">
        <v>3904</v>
      </c>
      <c r="G333" s="134" t="s">
        <v>2382</v>
      </c>
      <c r="H333" s="135">
        <v>2</v>
      </c>
      <c r="I333" s="136"/>
      <c r="J333" s="137">
        <f t="shared" si="80"/>
        <v>0</v>
      </c>
      <c r="K333" s="133" t="s">
        <v>192</v>
      </c>
      <c r="L333" s="32"/>
      <c r="M333" s="138" t="s">
        <v>19</v>
      </c>
      <c r="N333" s="139" t="s">
        <v>43</v>
      </c>
      <c r="P333" s="140">
        <f t="shared" si="81"/>
        <v>0</v>
      </c>
      <c r="Q333" s="140">
        <v>272</v>
      </c>
      <c r="R333" s="140">
        <f t="shared" si="82"/>
        <v>544</v>
      </c>
      <c r="S333" s="140">
        <v>0</v>
      </c>
      <c r="T333" s="141">
        <f t="shared" si="83"/>
        <v>0</v>
      </c>
      <c r="AR333" s="142" t="s">
        <v>170</v>
      </c>
      <c r="AT333" s="142" t="s">
        <v>165</v>
      </c>
      <c r="AU333" s="142" t="s">
        <v>79</v>
      </c>
      <c r="AY333" s="17" t="s">
        <v>163</v>
      </c>
      <c r="BE333" s="143">
        <f t="shared" si="84"/>
        <v>0</v>
      </c>
      <c r="BF333" s="143">
        <f t="shared" si="85"/>
        <v>0</v>
      </c>
      <c r="BG333" s="143">
        <f t="shared" si="86"/>
        <v>0</v>
      </c>
      <c r="BH333" s="143">
        <f t="shared" si="87"/>
        <v>0</v>
      </c>
      <c r="BI333" s="143">
        <f t="shared" si="88"/>
        <v>0</v>
      </c>
      <c r="BJ333" s="17" t="s">
        <v>79</v>
      </c>
      <c r="BK333" s="143">
        <f t="shared" si="89"/>
        <v>0</v>
      </c>
      <c r="BL333" s="17" t="s">
        <v>170</v>
      </c>
      <c r="BM333" s="142" t="s">
        <v>3905</v>
      </c>
    </row>
    <row r="334" spans="2:65" s="1" customFormat="1" ht="44.25" customHeight="1">
      <c r="B334" s="32"/>
      <c r="C334" s="131" t="s">
        <v>1556</v>
      </c>
      <c r="D334" s="131" t="s">
        <v>165</v>
      </c>
      <c r="E334" s="132" t="s">
        <v>3460</v>
      </c>
      <c r="F334" s="133" t="s">
        <v>3906</v>
      </c>
      <c r="G334" s="134" t="s">
        <v>2382</v>
      </c>
      <c r="H334" s="135">
        <v>2</v>
      </c>
      <c r="I334" s="136"/>
      <c r="J334" s="137">
        <f t="shared" si="80"/>
        <v>0</v>
      </c>
      <c r="K334" s="133" t="s">
        <v>192</v>
      </c>
      <c r="L334" s="32"/>
      <c r="M334" s="138" t="s">
        <v>19</v>
      </c>
      <c r="N334" s="139" t="s">
        <v>43</v>
      </c>
      <c r="P334" s="140">
        <f t="shared" si="81"/>
        <v>0</v>
      </c>
      <c r="Q334" s="140">
        <v>230</v>
      </c>
      <c r="R334" s="140">
        <f t="shared" si="82"/>
        <v>460</v>
      </c>
      <c r="S334" s="140">
        <v>0</v>
      </c>
      <c r="T334" s="141">
        <f t="shared" si="83"/>
        <v>0</v>
      </c>
      <c r="AR334" s="142" t="s">
        <v>170</v>
      </c>
      <c r="AT334" s="142" t="s">
        <v>165</v>
      </c>
      <c r="AU334" s="142" t="s">
        <v>79</v>
      </c>
      <c r="AY334" s="17" t="s">
        <v>163</v>
      </c>
      <c r="BE334" s="143">
        <f t="shared" si="84"/>
        <v>0</v>
      </c>
      <c r="BF334" s="143">
        <f t="shared" si="85"/>
        <v>0</v>
      </c>
      <c r="BG334" s="143">
        <f t="shared" si="86"/>
        <v>0</v>
      </c>
      <c r="BH334" s="143">
        <f t="shared" si="87"/>
        <v>0</v>
      </c>
      <c r="BI334" s="143">
        <f t="shared" si="88"/>
        <v>0</v>
      </c>
      <c r="BJ334" s="17" t="s">
        <v>79</v>
      </c>
      <c r="BK334" s="143">
        <f t="shared" si="89"/>
        <v>0</v>
      </c>
      <c r="BL334" s="17" t="s">
        <v>170</v>
      </c>
      <c r="BM334" s="142" t="s">
        <v>3907</v>
      </c>
    </row>
    <row r="335" spans="2:65" s="1" customFormat="1" ht="16.5" customHeight="1">
      <c r="B335" s="32"/>
      <c r="C335" s="131" t="s">
        <v>1561</v>
      </c>
      <c r="D335" s="131" t="s">
        <v>165</v>
      </c>
      <c r="E335" s="132" t="s">
        <v>3462</v>
      </c>
      <c r="F335" s="133" t="s">
        <v>3908</v>
      </c>
      <c r="G335" s="134" t="s">
        <v>2382</v>
      </c>
      <c r="H335" s="135">
        <v>1</v>
      </c>
      <c r="I335" s="136"/>
      <c r="J335" s="137">
        <f t="shared" si="80"/>
        <v>0</v>
      </c>
      <c r="K335" s="133" t="s">
        <v>192</v>
      </c>
      <c r="L335" s="32"/>
      <c r="M335" s="138" t="s">
        <v>19</v>
      </c>
      <c r="N335" s="139" t="s">
        <v>43</v>
      </c>
      <c r="P335" s="140">
        <f t="shared" si="81"/>
        <v>0</v>
      </c>
      <c r="Q335" s="140">
        <v>7000</v>
      </c>
      <c r="R335" s="140">
        <f t="shared" si="82"/>
        <v>7000</v>
      </c>
      <c r="S335" s="140">
        <v>0</v>
      </c>
      <c r="T335" s="141">
        <f t="shared" si="83"/>
        <v>0</v>
      </c>
      <c r="AR335" s="142" t="s">
        <v>170</v>
      </c>
      <c r="AT335" s="142" t="s">
        <v>165</v>
      </c>
      <c r="AU335" s="142" t="s">
        <v>79</v>
      </c>
      <c r="AY335" s="17" t="s">
        <v>163</v>
      </c>
      <c r="BE335" s="143">
        <f t="shared" si="84"/>
        <v>0</v>
      </c>
      <c r="BF335" s="143">
        <f t="shared" si="85"/>
        <v>0</v>
      </c>
      <c r="BG335" s="143">
        <f t="shared" si="86"/>
        <v>0</v>
      </c>
      <c r="BH335" s="143">
        <f t="shared" si="87"/>
        <v>0</v>
      </c>
      <c r="BI335" s="143">
        <f t="shared" si="88"/>
        <v>0</v>
      </c>
      <c r="BJ335" s="17" t="s">
        <v>79</v>
      </c>
      <c r="BK335" s="143">
        <f t="shared" si="89"/>
        <v>0</v>
      </c>
      <c r="BL335" s="17" t="s">
        <v>170</v>
      </c>
      <c r="BM335" s="142" t="s">
        <v>3909</v>
      </c>
    </row>
    <row r="336" spans="2:65" s="1" customFormat="1" ht="16.5" customHeight="1">
      <c r="B336" s="32"/>
      <c r="C336" s="131" t="s">
        <v>1566</v>
      </c>
      <c r="D336" s="131" t="s">
        <v>165</v>
      </c>
      <c r="E336" s="132" t="s">
        <v>3910</v>
      </c>
      <c r="F336" s="133" t="s">
        <v>3911</v>
      </c>
      <c r="G336" s="134" t="s">
        <v>2382</v>
      </c>
      <c r="H336" s="135">
        <v>4</v>
      </c>
      <c r="I336" s="136"/>
      <c r="J336" s="137">
        <f t="shared" si="80"/>
        <v>0</v>
      </c>
      <c r="K336" s="133" t="s">
        <v>192</v>
      </c>
      <c r="L336" s="32"/>
      <c r="M336" s="138" t="s">
        <v>19</v>
      </c>
      <c r="N336" s="139" t="s">
        <v>43</v>
      </c>
      <c r="P336" s="140">
        <f t="shared" si="81"/>
        <v>0</v>
      </c>
      <c r="Q336" s="140">
        <v>108</v>
      </c>
      <c r="R336" s="140">
        <f t="shared" si="82"/>
        <v>432</v>
      </c>
      <c r="S336" s="140">
        <v>0</v>
      </c>
      <c r="T336" s="141">
        <f t="shared" si="83"/>
        <v>0</v>
      </c>
      <c r="AR336" s="142" t="s">
        <v>170</v>
      </c>
      <c r="AT336" s="142" t="s">
        <v>165</v>
      </c>
      <c r="AU336" s="142" t="s">
        <v>79</v>
      </c>
      <c r="AY336" s="17" t="s">
        <v>163</v>
      </c>
      <c r="BE336" s="143">
        <f t="shared" si="84"/>
        <v>0</v>
      </c>
      <c r="BF336" s="143">
        <f t="shared" si="85"/>
        <v>0</v>
      </c>
      <c r="BG336" s="143">
        <f t="shared" si="86"/>
        <v>0</v>
      </c>
      <c r="BH336" s="143">
        <f t="shared" si="87"/>
        <v>0</v>
      </c>
      <c r="BI336" s="143">
        <f t="shared" si="88"/>
        <v>0</v>
      </c>
      <c r="BJ336" s="17" t="s">
        <v>79</v>
      </c>
      <c r="BK336" s="143">
        <f t="shared" si="89"/>
        <v>0</v>
      </c>
      <c r="BL336" s="17" t="s">
        <v>170</v>
      </c>
      <c r="BM336" s="142" t="s">
        <v>3912</v>
      </c>
    </row>
    <row r="337" spans="2:65" s="1" customFormat="1" ht="55.5" customHeight="1">
      <c r="B337" s="32"/>
      <c r="C337" s="131" t="s">
        <v>1572</v>
      </c>
      <c r="D337" s="131" t="s">
        <v>165</v>
      </c>
      <c r="E337" s="132" t="s">
        <v>3464</v>
      </c>
      <c r="F337" s="133" t="s">
        <v>3913</v>
      </c>
      <c r="G337" s="134" t="s">
        <v>2382</v>
      </c>
      <c r="H337" s="135">
        <v>4</v>
      </c>
      <c r="I337" s="136"/>
      <c r="J337" s="137">
        <f t="shared" si="80"/>
        <v>0</v>
      </c>
      <c r="K337" s="133" t="s">
        <v>192</v>
      </c>
      <c r="L337" s="32"/>
      <c r="M337" s="138" t="s">
        <v>19</v>
      </c>
      <c r="N337" s="139" t="s">
        <v>43</v>
      </c>
      <c r="P337" s="140">
        <f t="shared" si="81"/>
        <v>0</v>
      </c>
      <c r="Q337" s="140">
        <v>240</v>
      </c>
      <c r="R337" s="140">
        <f t="shared" si="82"/>
        <v>960</v>
      </c>
      <c r="S337" s="140">
        <v>0</v>
      </c>
      <c r="T337" s="141">
        <f t="shared" si="83"/>
        <v>0</v>
      </c>
      <c r="AR337" s="142" t="s">
        <v>170</v>
      </c>
      <c r="AT337" s="142" t="s">
        <v>165</v>
      </c>
      <c r="AU337" s="142" t="s">
        <v>79</v>
      </c>
      <c r="AY337" s="17" t="s">
        <v>163</v>
      </c>
      <c r="BE337" s="143">
        <f t="shared" si="84"/>
        <v>0</v>
      </c>
      <c r="BF337" s="143">
        <f t="shared" si="85"/>
        <v>0</v>
      </c>
      <c r="BG337" s="143">
        <f t="shared" si="86"/>
        <v>0</v>
      </c>
      <c r="BH337" s="143">
        <f t="shared" si="87"/>
        <v>0</v>
      </c>
      <c r="BI337" s="143">
        <f t="shared" si="88"/>
        <v>0</v>
      </c>
      <c r="BJ337" s="17" t="s">
        <v>79</v>
      </c>
      <c r="BK337" s="143">
        <f t="shared" si="89"/>
        <v>0</v>
      </c>
      <c r="BL337" s="17" t="s">
        <v>170</v>
      </c>
      <c r="BM337" s="142" t="s">
        <v>3914</v>
      </c>
    </row>
    <row r="338" spans="2:65" s="1" customFormat="1" ht="16.5" customHeight="1">
      <c r="B338" s="32"/>
      <c r="C338" s="131" t="s">
        <v>1577</v>
      </c>
      <c r="D338" s="131" t="s">
        <v>165</v>
      </c>
      <c r="E338" s="132" t="s">
        <v>3915</v>
      </c>
      <c r="F338" s="133" t="s">
        <v>3916</v>
      </c>
      <c r="G338" s="134" t="s">
        <v>2382</v>
      </c>
      <c r="H338" s="135">
        <v>6</v>
      </c>
      <c r="I338" s="136"/>
      <c r="J338" s="137">
        <f t="shared" si="80"/>
        <v>0</v>
      </c>
      <c r="K338" s="133" t="s">
        <v>192</v>
      </c>
      <c r="L338" s="32"/>
      <c r="M338" s="138" t="s">
        <v>19</v>
      </c>
      <c r="N338" s="139" t="s">
        <v>43</v>
      </c>
      <c r="P338" s="140">
        <f t="shared" si="81"/>
        <v>0</v>
      </c>
      <c r="Q338" s="140">
        <v>142</v>
      </c>
      <c r="R338" s="140">
        <f t="shared" si="82"/>
        <v>852</v>
      </c>
      <c r="S338" s="140">
        <v>0</v>
      </c>
      <c r="T338" s="141">
        <f t="shared" si="83"/>
        <v>0</v>
      </c>
      <c r="AR338" s="142" t="s">
        <v>170</v>
      </c>
      <c r="AT338" s="142" t="s">
        <v>165</v>
      </c>
      <c r="AU338" s="142" t="s">
        <v>79</v>
      </c>
      <c r="AY338" s="17" t="s">
        <v>163</v>
      </c>
      <c r="BE338" s="143">
        <f t="shared" si="84"/>
        <v>0</v>
      </c>
      <c r="BF338" s="143">
        <f t="shared" si="85"/>
        <v>0</v>
      </c>
      <c r="BG338" s="143">
        <f t="shared" si="86"/>
        <v>0</v>
      </c>
      <c r="BH338" s="143">
        <f t="shared" si="87"/>
        <v>0</v>
      </c>
      <c r="BI338" s="143">
        <f t="shared" si="88"/>
        <v>0</v>
      </c>
      <c r="BJ338" s="17" t="s">
        <v>79</v>
      </c>
      <c r="BK338" s="143">
        <f t="shared" si="89"/>
        <v>0</v>
      </c>
      <c r="BL338" s="17" t="s">
        <v>170</v>
      </c>
      <c r="BM338" s="142" t="s">
        <v>3917</v>
      </c>
    </row>
    <row r="339" spans="2:65" s="1" customFormat="1" ht="49.15" customHeight="1">
      <c r="B339" s="32"/>
      <c r="C339" s="131" t="s">
        <v>1582</v>
      </c>
      <c r="D339" s="131" t="s">
        <v>165</v>
      </c>
      <c r="E339" s="132" t="s">
        <v>3466</v>
      </c>
      <c r="F339" s="133" t="s">
        <v>3918</v>
      </c>
      <c r="G339" s="134" t="s">
        <v>2382</v>
      </c>
      <c r="H339" s="135">
        <v>6</v>
      </c>
      <c r="I339" s="136"/>
      <c r="J339" s="137">
        <f t="shared" si="80"/>
        <v>0</v>
      </c>
      <c r="K339" s="133" t="s">
        <v>192</v>
      </c>
      <c r="L339" s="32"/>
      <c r="M339" s="138" t="s">
        <v>19</v>
      </c>
      <c r="N339" s="139" t="s">
        <v>43</v>
      </c>
      <c r="P339" s="140">
        <f t="shared" si="81"/>
        <v>0</v>
      </c>
      <c r="Q339" s="140">
        <v>298</v>
      </c>
      <c r="R339" s="140">
        <f t="shared" si="82"/>
        <v>1788</v>
      </c>
      <c r="S339" s="140">
        <v>0</v>
      </c>
      <c r="T339" s="141">
        <f t="shared" si="83"/>
        <v>0</v>
      </c>
      <c r="AR339" s="142" t="s">
        <v>170</v>
      </c>
      <c r="AT339" s="142" t="s">
        <v>165</v>
      </c>
      <c r="AU339" s="142" t="s">
        <v>79</v>
      </c>
      <c r="AY339" s="17" t="s">
        <v>163</v>
      </c>
      <c r="BE339" s="143">
        <f t="shared" si="84"/>
        <v>0</v>
      </c>
      <c r="BF339" s="143">
        <f t="shared" si="85"/>
        <v>0</v>
      </c>
      <c r="BG339" s="143">
        <f t="shared" si="86"/>
        <v>0</v>
      </c>
      <c r="BH339" s="143">
        <f t="shared" si="87"/>
        <v>0</v>
      </c>
      <c r="BI339" s="143">
        <f t="shared" si="88"/>
        <v>0</v>
      </c>
      <c r="BJ339" s="17" t="s">
        <v>79</v>
      </c>
      <c r="BK339" s="143">
        <f t="shared" si="89"/>
        <v>0</v>
      </c>
      <c r="BL339" s="17" t="s">
        <v>170</v>
      </c>
      <c r="BM339" s="142" t="s">
        <v>3919</v>
      </c>
    </row>
    <row r="340" spans="2:65" s="1" customFormat="1" ht="16.5" customHeight="1">
      <c r="B340" s="32"/>
      <c r="C340" s="131" t="s">
        <v>1587</v>
      </c>
      <c r="D340" s="131" t="s">
        <v>165</v>
      </c>
      <c r="E340" s="132" t="s">
        <v>3920</v>
      </c>
      <c r="F340" s="133" t="s">
        <v>3921</v>
      </c>
      <c r="G340" s="134" t="s">
        <v>2382</v>
      </c>
      <c r="H340" s="135">
        <v>33</v>
      </c>
      <c r="I340" s="136"/>
      <c r="J340" s="137">
        <f t="shared" si="80"/>
        <v>0</v>
      </c>
      <c r="K340" s="133" t="s">
        <v>192</v>
      </c>
      <c r="L340" s="32"/>
      <c r="M340" s="138" t="s">
        <v>19</v>
      </c>
      <c r="N340" s="139" t="s">
        <v>43</v>
      </c>
      <c r="P340" s="140">
        <f t="shared" si="81"/>
        <v>0</v>
      </c>
      <c r="Q340" s="140">
        <v>272</v>
      </c>
      <c r="R340" s="140">
        <f t="shared" si="82"/>
        <v>8976</v>
      </c>
      <c r="S340" s="140">
        <v>0</v>
      </c>
      <c r="T340" s="141">
        <f t="shared" si="83"/>
        <v>0</v>
      </c>
      <c r="AR340" s="142" t="s">
        <v>170</v>
      </c>
      <c r="AT340" s="142" t="s">
        <v>165</v>
      </c>
      <c r="AU340" s="142" t="s">
        <v>79</v>
      </c>
      <c r="AY340" s="17" t="s">
        <v>163</v>
      </c>
      <c r="BE340" s="143">
        <f t="shared" si="84"/>
        <v>0</v>
      </c>
      <c r="BF340" s="143">
        <f t="shared" si="85"/>
        <v>0</v>
      </c>
      <c r="BG340" s="143">
        <f t="shared" si="86"/>
        <v>0</v>
      </c>
      <c r="BH340" s="143">
        <f t="shared" si="87"/>
        <v>0</v>
      </c>
      <c r="BI340" s="143">
        <f t="shared" si="88"/>
        <v>0</v>
      </c>
      <c r="BJ340" s="17" t="s">
        <v>79</v>
      </c>
      <c r="BK340" s="143">
        <f t="shared" si="89"/>
        <v>0</v>
      </c>
      <c r="BL340" s="17" t="s">
        <v>170</v>
      </c>
      <c r="BM340" s="142" t="s">
        <v>3922</v>
      </c>
    </row>
    <row r="341" spans="2:65" s="1" customFormat="1" ht="44.25" customHeight="1">
      <c r="B341" s="32"/>
      <c r="C341" s="131" t="s">
        <v>1592</v>
      </c>
      <c r="D341" s="131" t="s">
        <v>165</v>
      </c>
      <c r="E341" s="132" t="s">
        <v>3468</v>
      </c>
      <c r="F341" s="133" t="s">
        <v>3923</v>
      </c>
      <c r="G341" s="134" t="s">
        <v>2382</v>
      </c>
      <c r="H341" s="135">
        <v>17</v>
      </c>
      <c r="I341" s="136"/>
      <c r="J341" s="137">
        <f t="shared" si="80"/>
        <v>0</v>
      </c>
      <c r="K341" s="133" t="s">
        <v>192</v>
      </c>
      <c r="L341" s="32"/>
      <c r="M341" s="138" t="s">
        <v>19</v>
      </c>
      <c r="N341" s="139" t="s">
        <v>43</v>
      </c>
      <c r="P341" s="140">
        <f t="shared" si="81"/>
        <v>0</v>
      </c>
      <c r="Q341" s="140">
        <v>938</v>
      </c>
      <c r="R341" s="140">
        <f t="shared" si="82"/>
        <v>15946</v>
      </c>
      <c r="S341" s="140">
        <v>0</v>
      </c>
      <c r="T341" s="141">
        <f t="shared" si="83"/>
        <v>0</v>
      </c>
      <c r="AR341" s="142" t="s">
        <v>170</v>
      </c>
      <c r="AT341" s="142" t="s">
        <v>165</v>
      </c>
      <c r="AU341" s="142" t="s">
        <v>79</v>
      </c>
      <c r="AY341" s="17" t="s">
        <v>163</v>
      </c>
      <c r="BE341" s="143">
        <f t="shared" si="84"/>
        <v>0</v>
      </c>
      <c r="BF341" s="143">
        <f t="shared" si="85"/>
        <v>0</v>
      </c>
      <c r="BG341" s="143">
        <f t="shared" si="86"/>
        <v>0</v>
      </c>
      <c r="BH341" s="143">
        <f t="shared" si="87"/>
        <v>0</v>
      </c>
      <c r="BI341" s="143">
        <f t="shared" si="88"/>
        <v>0</v>
      </c>
      <c r="BJ341" s="17" t="s">
        <v>79</v>
      </c>
      <c r="BK341" s="143">
        <f t="shared" si="89"/>
        <v>0</v>
      </c>
      <c r="BL341" s="17" t="s">
        <v>170</v>
      </c>
      <c r="BM341" s="142" t="s">
        <v>3924</v>
      </c>
    </row>
    <row r="342" spans="2:65" s="1" customFormat="1" ht="37.9" customHeight="1">
      <c r="B342" s="32"/>
      <c r="C342" s="131" t="s">
        <v>1597</v>
      </c>
      <c r="D342" s="131" t="s">
        <v>165</v>
      </c>
      <c r="E342" s="132" t="s">
        <v>3470</v>
      </c>
      <c r="F342" s="133" t="s">
        <v>3925</v>
      </c>
      <c r="G342" s="134" t="s">
        <v>2382</v>
      </c>
      <c r="H342" s="135">
        <v>11</v>
      </c>
      <c r="I342" s="136"/>
      <c r="J342" s="137">
        <f t="shared" ref="J342:J373" si="90">ROUND(I342*H342,2)</f>
        <v>0</v>
      </c>
      <c r="K342" s="133" t="s">
        <v>192</v>
      </c>
      <c r="L342" s="32"/>
      <c r="M342" s="138" t="s">
        <v>19</v>
      </c>
      <c r="N342" s="139" t="s">
        <v>43</v>
      </c>
      <c r="P342" s="140">
        <f t="shared" ref="P342:P373" si="91">O342*H342</f>
        <v>0</v>
      </c>
      <c r="Q342" s="140">
        <v>876</v>
      </c>
      <c r="R342" s="140">
        <f t="shared" ref="R342:R373" si="92">Q342*H342</f>
        <v>9636</v>
      </c>
      <c r="S342" s="140">
        <v>0</v>
      </c>
      <c r="T342" s="141">
        <f t="shared" ref="T342:T373" si="93">S342*H342</f>
        <v>0</v>
      </c>
      <c r="AR342" s="142" t="s">
        <v>170</v>
      </c>
      <c r="AT342" s="142" t="s">
        <v>165</v>
      </c>
      <c r="AU342" s="142" t="s">
        <v>79</v>
      </c>
      <c r="AY342" s="17" t="s">
        <v>163</v>
      </c>
      <c r="BE342" s="143">
        <f t="shared" ref="BE342:BE365" si="94">IF(N342="základní",J342,0)</f>
        <v>0</v>
      </c>
      <c r="BF342" s="143">
        <f t="shared" ref="BF342:BF365" si="95">IF(N342="snížená",J342,0)</f>
        <v>0</v>
      </c>
      <c r="BG342" s="143">
        <f t="shared" ref="BG342:BG365" si="96">IF(N342="zákl. přenesená",J342,0)</f>
        <v>0</v>
      </c>
      <c r="BH342" s="143">
        <f t="shared" ref="BH342:BH365" si="97">IF(N342="sníž. přenesená",J342,0)</f>
        <v>0</v>
      </c>
      <c r="BI342" s="143">
        <f t="shared" ref="BI342:BI365" si="98">IF(N342="nulová",J342,0)</f>
        <v>0</v>
      </c>
      <c r="BJ342" s="17" t="s">
        <v>79</v>
      </c>
      <c r="BK342" s="143">
        <f t="shared" ref="BK342:BK365" si="99">ROUND(I342*H342,2)</f>
        <v>0</v>
      </c>
      <c r="BL342" s="17" t="s">
        <v>170</v>
      </c>
      <c r="BM342" s="142" t="s">
        <v>3926</v>
      </c>
    </row>
    <row r="343" spans="2:65" s="1" customFormat="1" ht="44.25" customHeight="1">
      <c r="B343" s="32"/>
      <c r="C343" s="131" t="s">
        <v>1602</v>
      </c>
      <c r="D343" s="131" t="s">
        <v>165</v>
      </c>
      <c r="E343" s="132" t="s">
        <v>3472</v>
      </c>
      <c r="F343" s="133" t="s">
        <v>3927</v>
      </c>
      <c r="G343" s="134" t="s">
        <v>2382</v>
      </c>
      <c r="H343" s="135">
        <v>5</v>
      </c>
      <c r="I343" s="136"/>
      <c r="J343" s="137">
        <f t="shared" si="90"/>
        <v>0</v>
      </c>
      <c r="K343" s="133" t="s">
        <v>192</v>
      </c>
      <c r="L343" s="32"/>
      <c r="M343" s="138" t="s">
        <v>19</v>
      </c>
      <c r="N343" s="139" t="s">
        <v>43</v>
      </c>
      <c r="P343" s="140">
        <f t="shared" si="91"/>
        <v>0</v>
      </c>
      <c r="Q343" s="140">
        <v>2559</v>
      </c>
      <c r="R343" s="140">
        <f t="shared" si="92"/>
        <v>12795</v>
      </c>
      <c r="S343" s="140">
        <v>0</v>
      </c>
      <c r="T343" s="141">
        <f t="shared" si="93"/>
        <v>0</v>
      </c>
      <c r="AR343" s="142" t="s">
        <v>170</v>
      </c>
      <c r="AT343" s="142" t="s">
        <v>165</v>
      </c>
      <c r="AU343" s="142" t="s">
        <v>79</v>
      </c>
      <c r="AY343" s="17" t="s">
        <v>163</v>
      </c>
      <c r="BE343" s="143">
        <f t="shared" si="94"/>
        <v>0</v>
      </c>
      <c r="BF343" s="143">
        <f t="shared" si="95"/>
        <v>0</v>
      </c>
      <c r="BG343" s="143">
        <f t="shared" si="96"/>
        <v>0</v>
      </c>
      <c r="BH343" s="143">
        <f t="shared" si="97"/>
        <v>0</v>
      </c>
      <c r="BI343" s="143">
        <f t="shared" si="98"/>
        <v>0</v>
      </c>
      <c r="BJ343" s="17" t="s">
        <v>79</v>
      </c>
      <c r="BK343" s="143">
        <f t="shared" si="99"/>
        <v>0</v>
      </c>
      <c r="BL343" s="17" t="s">
        <v>170</v>
      </c>
      <c r="BM343" s="142" t="s">
        <v>3928</v>
      </c>
    </row>
    <row r="344" spans="2:65" s="1" customFormat="1" ht="16.5" customHeight="1">
      <c r="B344" s="32"/>
      <c r="C344" s="131" t="s">
        <v>1607</v>
      </c>
      <c r="D344" s="131" t="s">
        <v>165</v>
      </c>
      <c r="E344" s="132" t="s">
        <v>3474</v>
      </c>
      <c r="F344" s="133" t="s">
        <v>3929</v>
      </c>
      <c r="G344" s="134" t="s">
        <v>168</v>
      </c>
      <c r="H344" s="135">
        <v>6</v>
      </c>
      <c r="I344" s="136"/>
      <c r="J344" s="137">
        <f t="shared" si="90"/>
        <v>0</v>
      </c>
      <c r="K344" s="133" t="s">
        <v>192</v>
      </c>
      <c r="L344" s="32"/>
      <c r="M344" s="138" t="s">
        <v>19</v>
      </c>
      <c r="N344" s="139" t="s">
        <v>43</v>
      </c>
      <c r="P344" s="140">
        <f t="shared" si="91"/>
        <v>0</v>
      </c>
      <c r="Q344" s="140">
        <v>450</v>
      </c>
      <c r="R344" s="140">
        <f t="shared" si="92"/>
        <v>2700</v>
      </c>
      <c r="S344" s="140">
        <v>0</v>
      </c>
      <c r="T344" s="141">
        <f t="shared" si="93"/>
        <v>0</v>
      </c>
      <c r="AR344" s="142" t="s">
        <v>170</v>
      </c>
      <c r="AT344" s="142" t="s">
        <v>165</v>
      </c>
      <c r="AU344" s="142" t="s">
        <v>79</v>
      </c>
      <c r="AY344" s="17" t="s">
        <v>163</v>
      </c>
      <c r="BE344" s="143">
        <f t="shared" si="94"/>
        <v>0</v>
      </c>
      <c r="BF344" s="143">
        <f t="shared" si="95"/>
        <v>0</v>
      </c>
      <c r="BG344" s="143">
        <f t="shared" si="96"/>
        <v>0</v>
      </c>
      <c r="BH344" s="143">
        <f t="shared" si="97"/>
        <v>0</v>
      </c>
      <c r="BI344" s="143">
        <f t="shared" si="98"/>
        <v>0</v>
      </c>
      <c r="BJ344" s="17" t="s">
        <v>79</v>
      </c>
      <c r="BK344" s="143">
        <f t="shared" si="99"/>
        <v>0</v>
      </c>
      <c r="BL344" s="17" t="s">
        <v>170</v>
      </c>
      <c r="BM344" s="142" t="s">
        <v>3930</v>
      </c>
    </row>
    <row r="345" spans="2:65" s="1" customFormat="1" ht="16.5" customHeight="1">
      <c r="B345" s="32"/>
      <c r="C345" s="131" t="s">
        <v>1612</v>
      </c>
      <c r="D345" s="131" t="s">
        <v>165</v>
      </c>
      <c r="E345" s="132" t="s">
        <v>3649</v>
      </c>
      <c r="F345" s="133" t="s">
        <v>3650</v>
      </c>
      <c r="G345" s="134" t="s">
        <v>254</v>
      </c>
      <c r="H345" s="135">
        <v>3130</v>
      </c>
      <c r="I345" s="136"/>
      <c r="J345" s="137">
        <f t="shared" si="90"/>
        <v>0</v>
      </c>
      <c r="K345" s="133" t="s">
        <v>192</v>
      </c>
      <c r="L345" s="32"/>
      <c r="M345" s="138" t="s">
        <v>19</v>
      </c>
      <c r="N345" s="139" t="s">
        <v>43</v>
      </c>
      <c r="P345" s="140">
        <f t="shared" si="91"/>
        <v>0</v>
      </c>
      <c r="Q345" s="140">
        <v>14.7</v>
      </c>
      <c r="R345" s="140">
        <f t="shared" si="92"/>
        <v>46011</v>
      </c>
      <c r="S345" s="140">
        <v>0</v>
      </c>
      <c r="T345" s="141">
        <f t="shared" si="93"/>
        <v>0</v>
      </c>
      <c r="AR345" s="142" t="s">
        <v>170</v>
      </c>
      <c r="AT345" s="142" t="s">
        <v>165</v>
      </c>
      <c r="AU345" s="142" t="s">
        <v>79</v>
      </c>
      <c r="AY345" s="17" t="s">
        <v>163</v>
      </c>
      <c r="BE345" s="143">
        <f t="shared" si="94"/>
        <v>0</v>
      </c>
      <c r="BF345" s="143">
        <f t="shared" si="95"/>
        <v>0</v>
      </c>
      <c r="BG345" s="143">
        <f t="shared" si="96"/>
        <v>0</v>
      </c>
      <c r="BH345" s="143">
        <f t="shared" si="97"/>
        <v>0</v>
      </c>
      <c r="BI345" s="143">
        <f t="shared" si="98"/>
        <v>0</v>
      </c>
      <c r="BJ345" s="17" t="s">
        <v>79</v>
      </c>
      <c r="BK345" s="143">
        <f t="shared" si="99"/>
        <v>0</v>
      </c>
      <c r="BL345" s="17" t="s">
        <v>170</v>
      </c>
      <c r="BM345" s="142" t="s">
        <v>1322</v>
      </c>
    </row>
    <row r="346" spans="2:65" s="1" customFormat="1" ht="24.2" customHeight="1">
      <c r="B346" s="32"/>
      <c r="C346" s="131" t="s">
        <v>1617</v>
      </c>
      <c r="D346" s="131" t="s">
        <v>165</v>
      </c>
      <c r="E346" s="132" t="s">
        <v>3476</v>
      </c>
      <c r="F346" s="133" t="s">
        <v>3931</v>
      </c>
      <c r="G346" s="134" t="s">
        <v>254</v>
      </c>
      <c r="H346" s="135">
        <v>180</v>
      </c>
      <c r="I346" s="136"/>
      <c r="J346" s="137">
        <f t="shared" si="90"/>
        <v>0</v>
      </c>
      <c r="K346" s="133" t="s">
        <v>192</v>
      </c>
      <c r="L346" s="32"/>
      <c r="M346" s="138" t="s">
        <v>19</v>
      </c>
      <c r="N346" s="139" t="s">
        <v>43</v>
      </c>
      <c r="P346" s="140">
        <f t="shared" si="91"/>
        <v>0</v>
      </c>
      <c r="Q346" s="140">
        <v>14</v>
      </c>
      <c r="R346" s="140">
        <f t="shared" si="92"/>
        <v>2520</v>
      </c>
      <c r="S346" s="140">
        <v>0</v>
      </c>
      <c r="T346" s="141">
        <f t="shared" si="93"/>
        <v>0</v>
      </c>
      <c r="AR346" s="142" t="s">
        <v>170</v>
      </c>
      <c r="AT346" s="142" t="s">
        <v>165</v>
      </c>
      <c r="AU346" s="142" t="s">
        <v>79</v>
      </c>
      <c r="AY346" s="17" t="s">
        <v>163</v>
      </c>
      <c r="BE346" s="143">
        <f t="shared" si="94"/>
        <v>0</v>
      </c>
      <c r="BF346" s="143">
        <f t="shared" si="95"/>
        <v>0</v>
      </c>
      <c r="BG346" s="143">
        <f t="shared" si="96"/>
        <v>0</v>
      </c>
      <c r="BH346" s="143">
        <f t="shared" si="97"/>
        <v>0</v>
      </c>
      <c r="BI346" s="143">
        <f t="shared" si="98"/>
        <v>0</v>
      </c>
      <c r="BJ346" s="17" t="s">
        <v>79</v>
      </c>
      <c r="BK346" s="143">
        <f t="shared" si="99"/>
        <v>0</v>
      </c>
      <c r="BL346" s="17" t="s">
        <v>170</v>
      </c>
      <c r="BM346" s="142" t="s">
        <v>3932</v>
      </c>
    </row>
    <row r="347" spans="2:65" s="1" customFormat="1" ht="16.5" customHeight="1">
      <c r="B347" s="32"/>
      <c r="C347" s="131" t="s">
        <v>1622</v>
      </c>
      <c r="D347" s="131" t="s">
        <v>165</v>
      </c>
      <c r="E347" s="132" t="s">
        <v>3478</v>
      </c>
      <c r="F347" s="133" t="s">
        <v>3933</v>
      </c>
      <c r="G347" s="134" t="s">
        <v>254</v>
      </c>
      <c r="H347" s="135">
        <v>180</v>
      </c>
      <c r="I347" s="136"/>
      <c r="J347" s="137">
        <f t="shared" si="90"/>
        <v>0</v>
      </c>
      <c r="K347" s="133" t="s">
        <v>192</v>
      </c>
      <c r="L347" s="32"/>
      <c r="M347" s="138" t="s">
        <v>19</v>
      </c>
      <c r="N347" s="139" t="s">
        <v>43</v>
      </c>
      <c r="P347" s="140">
        <f t="shared" si="91"/>
        <v>0</v>
      </c>
      <c r="Q347" s="140">
        <v>15</v>
      </c>
      <c r="R347" s="140">
        <f t="shared" si="92"/>
        <v>2700</v>
      </c>
      <c r="S347" s="140">
        <v>0</v>
      </c>
      <c r="T347" s="141">
        <f t="shared" si="93"/>
        <v>0</v>
      </c>
      <c r="AR347" s="142" t="s">
        <v>170</v>
      </c>
      <c r="AT347" s="142" t="s">
        <v>165</v>
      </c>
      <c r="AU347" s="142" t="s">
        <v>79</v>
      </c>
      <c r="AY347" s="17" t="s">
        <v>163</v>
      </c>
      <c r="BE347" s="143">
        <f t="shared" si="94"/>
        <v>0</v>
      </c>
      <c r="BF347" s="143">
        <f t="shared" si="95"/>
        <v>0</v>
      </c>
      <c r="BG347" s="143">
        <f t="shared" si="96"/>
        <v>0</v>
      </c>
      <c r="BH347" s="143">
        <f t="shared" si="97"/>
        <v>0</v>
      </c>
      <c r="BI347" s="143">
        <f t="shared" si="98"/>
        <v>0</v>
      </c>
      <c r="BJ347" s="17" t="s">
        <v>79</v>
      </c>
      <c r="BK347" s="143">
        <f t="shared" si="99"/>
        <v>0</v>
      </c>
      <c r="BL347" s="17" t="s">
        <v>170</v>
      </c>
      <c r="BM347" s="142" t="s">
        <v>3934</v>
      </c>
    </row>
    <row r="348" spans="2:65" s="1" customFormat="1" ht="16.5" customHeight="1">
      <c r="B348" s="32"/>
      <c r="C348" s="131" t="s">
        <v>1627</v>
      </c>
      <c r="D348" s="131" t="s">
        <v>165</v>
      </c>
      <c r="E348" s="132" t="s">
        <v>3480</v>
      </c>
      <c r="F348" s="133" t="s">
        <v>3935</v>
      </c>
      <c r="G348" s="134" t="s">
        <v>254</v>
      </c>
      <c r="H348" s="135">
        <v>370</v>
      </c>
      <c r="I348" s="136"/>
      <c r="J348" s="137">
        <f t="shared" si="90"/>
        <v>0</v>
      </c>
      <c r="K348" s="133" t="s">
        <v>192</v>
      </c>
      <c r="L348" s="32"/>
      <c r="M348" s="138" t="s">
        <v>19</v>
      </c>
      <c r="N348" s="139" t="s">
        <v>43</v>
      </c>
      <c r="P348" s="140">
        <f t="shared" si="91"/>
        <v>0</v>
      </c>
      <c r="Q348" s="140">
        <v>5</v>
      </c>
      <c r="R348" s="140">
        <f t="shared" si="92"/>
        <v>1850</v>
      </c>
      <c r="S348" s="140">
        <v>0</v>
      </c>
      <c r="T348" s="141">
        <f t="shared" si="93"/>
        <v>0</v>
      </c>
      <c r="AR348" s="142" t="s">
        <v>170</v>
      </c>
      <c r="AT348" s="142" t="s">
        <v>165</v>
      </c>
      <c r="AU348" s="142" t="s">
        <v>79</v>
      </c>
      <c r="AY348" s="17" t="s">
        <v>163</v>
      </c>
      <c r="BE348" s="143">
        <f t="shared" si="94"/>
        <v>0</v>
      </c>
      <c r="BF348" s="143">
        <f t="shared" si="95"/>
        <v>0</v>
      </c>
      <c r="BG348" s="143">
        <f t="shared" si="96"/>
        <v>0</v>
      </c>
      <c r="BH348" s="143">
        <f t="shared" si="97"/>
        <v>0</v>
      </c>
      <c r="BI348" s="143">
        <f t="shared" si="98"/>
        <v>0</v>
      </c>
      <c r="BJ348" s="17" t="s">
        <v>79</v>
      </c>
      <c r="BK348" s="143">
        <f t="shared" si="99"/>
        <v>0</v>
      </c>
      <c r="BL348" s="17" t="s">
        <v>170</v>
      </c>
      <c r="BM348" s="142" t="s">
        <v>3936</v>
      </c>
    </row>
    <row r="349" spans="2:65" s="1" customFormat="1" ht="16.5" customHeight="1">
      <c r="B349" s="32"/>
      <c r="C349" s="131" t="s">
        <v>1632</v>
      </c>
      <c r="D349" s="131" t="s">
        <v>165</v>
      </c>
      <c r="E349" s="132" t="s">
        <v>3482</v>
      </c>
      <c r="F349" s="133" t="s">
        <v>3937</v>
      </c>
      <c r="G349" s="134" t="s">
        <v>254</v>
      </c>
      <c r="H349" s="135">
        <v>2400</v>
      </c>
      <c r="I349" s="136"/>
      <c r="J349" s="137">
        <f t="shared" si="90"/>
        <v>0</v>
      </c>
      <c r="K349" s="133" t="s">
        <v>192</v>
      </c>
      <c r="L349" s="32"/>
      <c r="M349" s="138" t="s">
        <v>19</v>
      </c>
      <c r="N349" s="139" t="s">
        <v>43</v>
      </c>
      <c r="P349" s="140">
        <f t="shared" si="91"/>
        <v>0</v>
      </c>
      <c r="Q349" s="140">
        <v>7</v>
      </c>
      <c r="R349" s="140">
        <f t="shared" si="92"/>
        <v>16800</v>
      </c>
      <c r="S349" s="140">
        <v>0</v>
      </c>
      <c r="T349" s="141">
        <f t="shared" si="93"/>
        <v>0</v>
      </c>
      <c r="AR349" s="142" t="s">
        <v>170</v>
      </c>
      <c r="AT349" s="142" t="s">
        <v>165</v>
      </c>
      <c r="AU349" s="142" t="s">
        <v>79</v>
      </c>
      <c r="AY349" s="17" t="s">
        <v>163</v>
      </c>
      <c r="BE349" s="143">
        <f t="shared" si="94"/>
        <v>0</v>
      </c>
      <c r="BF349" s="143">
        <f t="shared" si="95"/>
        <v>0</v>
      </c>
      <c r="BG349" s="143">
        <f t="shared" si="96"/>
        <v>0</v>
      </c>
      <c r="BH349" s="143">
        <f t="shared" si="97"/>
        <v>0</v>
      </c>
      <c r="BI349" s="143">
        <f t="shared" si="98"/>
        <v>0</v>
      </c>
      <c r="BJ349" s="17" t="s">
        <v>79</v>
      </c>
      <c r="BK349" s="143">
        <f t="shared" si="99"/>
        <v>0</v>
      </c>
      <c r="BL349" s="17" t="s">
        <v>170</v>
      </c>
      <c r="BM349" s="142" t="s">
        <v>3938</v>
      </c>
    </row>
    <row r="350" spans="2:65" s="1" customFormat="1" ht="24.2" customHeight="1">
      <c r="B350" s="32"/>
      <c r="C350" s="131" t="s">
        <v>1637</v>
      </c>
      <c r="D350" s="131" t="s">
        <v>165</v>
      </c>
      <c r="E350" s="132" t="s">
        <v>3654</v>
      </c>
      <c r="F350" s="133" t="s">
        <v>3655</v>
      </c>
      <c r="G350" s="134" t="s">
        <v>254</v>
      </c>
      <c r="H350" s="135">
        <v>171</v>
      </c>
      <c r="I350" s="136"/>
      <c r="J350" s="137">
        <f t="shared" si="90"/>
        <v>0</v>
      </c>
      <c r="K350" s="133" t="s">
        <v>192</v>
      </c>
      <c r="L350" s="32"/>
      <c r="M350" s="138" t="s">
        <v>19</v>
      </c>
      <c r="N350" s="139" t="s">
        <v>43</v>
      </c>
      <c r="P350" s="140">
        <f t="shared" si="91"/>
        <v>0</v>
      </c>
      <c r="Q350" s="140">
        <v>29</v>
      </c>
      <c r="R350" s="140">
        <f t="shared" si="92"/>
        <v>4959</v>
      </c>
      <c r="S350" s="140">
        <v>0</v>
      </c>
      <c r="T350" s="141">
        <f t="shared" si="93"/>
        <v>0</v>
      </c>
      <c r="AR350" s="142" t="s">
        <v>170</v>
      </c>
      <c r="AT350" s="142" t="s">
        <v>165</v>
      </c>
      <c r="AU350" s="142" t="s">
        <v>79</v>
      </c>
      <c r="AY350" s="17" t="s">
        <v>163</v>
      </c>
      <c r="BE350" s="143">
        <f t="shared" si="94"/>
        <v>0</v>
      </c>
      <c r="BF350" s="143">
        <f t="shared" si="95"/>
        <v>0</v>
      </c>
      <c r="BG350" s="143">
        <f t="shared" si="96"/>
        <v>0</v>
      </c>
      <c r="BH350" s="143">
        <f t="shared" si="97"/>
        <v>0</v>
      </c>
      <c r="BI350" s="143">
        <f t="shared" si="98"/>
        <v>0</v>
      </c>
      <c r="BJ350" s="17" t="s">
        <v>79</v>
      </c>
      <c r="BK350" s="143">
        <f t="shared" si="99"/>
        <v>0</v>
      </c>
      <c r="BL350" s="17" t="s">
        <v>170</v>
      </c>
      <c r="BM350" s="142" t="s">
        <v>3939</v>
      </c>
    </row>
    <row r="351" spans="2:65" s="1" customFormat="1" ht="33" customHeight="1">
      <c r="B351" s="32"/>
      <c r="C351" s="131" t="s">
        <v>1641</v>
      </c>
      <c r="D351" s="131" t="s">
        <v>165</v>
      </c>
      <c r="E351" s="132" t="s">
        <v>3484</v>
      </c>
      <c r="F351" s="133" t="s">
        <v>3940</v>
      </c>
      <c r="G351" s="134" t="s">
        <v>254</v>
      </c>
      <c r="H351" s="135">
        <v>171</v>
      </c>
      <c r="I351" s="136"/>
      <c r="J351" s="137">
        <f t="shared" si="90"/>
        <v>0</v>
      </c>
      <c r="K351" s="133" t="s">
        <v>192</v>
      </c>
      <c r="L351" s="32"/>
      <c r="M351" s="138" t="s">
        <v>19</v>
      </c>
      <c r="N351" s="139" t="s">
        <v>43</v>
      </c>
      <c r="P351" s="140">
        <f t="shared" si="91"/>
        <v>0</v>
      </c>
      <c r="Q351" s="140">
        <v>27</v>
      </c>
      <c r="R351" s="140">
        <f t="shared" si="92"/>
        <v>4617</v>
      </c>
      <c r="S351" s="140">
        <v>0</v>
      </c>
      <c r="T351" s="141">
        <f t="shared" si="93"/>
        <v>0</v>
      </c>
      <c r="AR351" s="142" t="s">
        <v>170</v>
      </c>
      <c r="AT351" s="142" t="s">
        <v>165</v>
      </c>
      <c r="AU351" s="142" t="s">
        <v>79</v>
      </c>
      <c r="AY351" s="17" t="s">
        <v>163</v>
      </c>
      <c r="BE351" s="143">
        <f t="shared" si="94"/>
        <v>0</v>
      </c>
      <c r="BF351" s="143">
        <f t="shared" si="95"/>
        <v>0</v>
      </c>
      <c r="BG351" s="143">
        <f t="shared" si="96"/>
        <v>0</v>
      </c>
      <c r="BH351" s="143">
        <f t="shared" si="97"/>
        <v>0</v>
      </c>
      <c r="BI351" s="143">
        <f t="shared" si="98"/>
        <v>0</v>
      </c>
      <c r="BJ351" s="17" t="s">
        <v>79</v>
      </c>
      <c r="BK351" s="143">
        <f t="shared" si="99"/>
        <v>0</v>
      </c>
      <c r="BL351" s="17" t="s">
        <v>170</v>
      </c>
      <c r="BM351" s="142" t="s">
        <v>3941</v>
      </c>
    </row>
    <row r="352" spans="2:65" s="1" customFormat="1" ht="24.2" customHeight="1">
      <c r="B352" s="32"/>
      <c r="C352" s="131" t="s">
        <v>1645</v>
      </c>
      <c r="D352" s="131" t="s">
        <v>165</v>
      </c>
      <c r="E352" s="132" t="s">
        <v>3657</v>
      </c>
      <c r="F352" s="133" t="s">
        <v>3658</v>
      </c>
      <c r="G352" s="134" t="s">
        <v>254</v>
      </c>
      <c r="H352" s="135">
        <v>1200</v>
      </c>
      <c r="I352" s="136"/>
      <c r="J352" s="137">
        <f t="shared" si="90"/>
        <v>0</v>
      </c>
      <c r="K352" s="133" t="s">
        <v>192</v>
      </c>
      <c r="L352" s="32"/>
      <c r="M352" s="138" t="s">
        <v>19</v>
      </c>
      <c r="N352" s="139" t="s">
        <v>43</v>
      </c>
      <c r="P352" s="140">
        <f t="shared" si="91"/>
        <v>0</v>
      </c>
      <c r="Q352" s="140">
        <v>36.700000000000003</v>
      </c>
      <c r="R352" s="140">
        <f t="shared" si="92"/>
        <v>44040</v>
      </c>
      <c r="S352" s="140">
        <v>0</v>
      </c>
      <c r="T352" s="141">
        <f t="shared" si="93"/>
        <v>0</v>
      </c>
      <c r="AR352" s="142" t="s">
        <v>170</v>
      </c>
      <c r="AT352" s="142" t="s">
        <v>165</v>
      </c>
      <c r="AU352" s="142" t="s">
        <v>79</v>
      </c>
      <c r="AY352" s="17" t="s">
        <v>163</v>
      </c>
      <c r="BE352" s="143">
        <f t="shared" si="94"/>
        <v>0</v>
      </c>
      <c r="BF352" s="143">
        <f t="shared" si="95"/>
        <v>0</v>
      </c>
      <c r="BG352" s="143">
        <f t="shared" si="96"/>
        <v>0</v>
      </c>
      <c r="BH352" s="143">
        <f t="shared" si="97"/>
        <v>0</v>
      </c>
      <c r="BI352" s="143">
        <f t="shared" si="98"/>
        <v>0</v>
      </c>
      <c r="BJ352" s="17" t="s">
        <v>79</v>
      </c>
      <c r="BK352" s="143">
        <f t="shared" si="99"/>
        <v>0</v>
      </c>
      <c r="BL352" s="17" t="s">
        <v>170</v>
      </c>
      <c r="BM352" s="142" t="s">
        <v>3942</v>
      </c>
    </row>
    <row r="353" spans="2:65" s="1" customFormat="1" ht="24.2" customHeight="1">
      <c r="B353" s="32"/>
      <c r="C353" s="131" t="s">
        <v>1649</v>
      </c>
      <c r="D353" s="131" t="s">
        <v>165</v>
      </c>
      <c r="E353" s="132" t="s">
        <v>3486</v>
      </c>
      <c r="F353" s="133" t="s">
        <v>3659</v>
      </c>
      <c r="G353" s="134" t="s">
        <v>254</v>
      </c>
      <c r="H353" s="135">
        <v>900</v>
      </c>
      <c r="I353" s="136"/>
      <c r="J353" s="137">
        <f t="shared" si="90"/>
        <v>0</v>
      </c>
      <c r="K353" s="133" t="s">
        <v>192</v>
      </c>
      <c r="L353" s="32"/>
      <c r="M353" s="138" t="s">
        <v>19</v>
      </c>
      <c r="N353" s="139" t="s">
        <v>43</v>
      </c>
      <c r="P353" s="140">
        <f t="shared" si="91"/>
        <v>0</v>
      </c>
      <c r="Q353" s="140">
        <v>22</v>
      </c>
      <c r="R353" s="140">
        <f t="shared" si="92"/>
        <v>19800</v>
      </c>
      <c r="S353" s="140">
        <v>0</v>
      </c>
      <c r="T353" s="141">
        <f t="shared" si="93"/>
        <v>0</v>
      </c>
      <c r="AR353" s="142" t="s">
        <v>170</v>
      </c>
      <c r="AT353" s="142" t="s">
        <v>165</v>
      </c>
      <c r="AU353" s="142" t="s">
        <v>79</v>
      </c>
      <c r="AY353" s="17" t="s">
        <v>163</v>
      </c>
      <c r="BE353" s="143">
        <f t="shared" si="94"/>
        <v>0</v>
      </c>
      <c r="BF353" s="143">
        <f t="shared" si="95"/>
        <v>0</v>
      </c>
      <c r="BG353" s="143">
        <f t="shared" si="96"/>
        <v>0</v>
      </c>
      <c r="BH353" s="143">
        <f t="shared" si="97"/>
        <v>0</v>
      </c>
      <c r="BI353" s="143">
        <f t="shared" si="98"/>
        <v>0</v>
      </c>
      <c r="BJ353" s="17" t="s">
        <v>79</v>
      </c>
      <c r="BK353" s="143">
        <f t="shared" si="99"/>
        <v>0</v>
      </c>
      <c r="BL353" s="17" t="s">
        <v>170</v>
      </c>
      <c r="BM353" s="142" t="s">
        <v>3943</v>
      </c>
    </row>
    <row r="354" spans="2:65" s="1" customFormat="1" ht="24.2" customHeight="1">
      <c r="B354" s="32"/>
      <c r="C354" s="131" t="s">
        <v>1653</v>
      </c>
      <c r="D354" s="131" t="s">
        <v>165</v>
      </c>
      <c r="E354" s="132" t="s">
        <v>3488</v>
      </c>
      <c r="F354" s="133" t="s">
        <v>3944</v>
      </c>
      <c r="G354" s="134" t="s">
        <v>254</v>
      </c>
      <c r="H354" s="135">
        <v>300</v>
      </c>
      <c r="I354" s="136"/>
      <c r="J354" s="137">
        <f t="shared" si="90"/>
        <v>0</v>
      </c>
      <c r="K354" s="133" t="s">
        <v>192</v>
      </c>
      <c r="L354" s="32"/>
      <c r="M354" s="138" t="s">
        <v>19</v>
      </c>
      <c r="N354" s="139" t="s">
        <v>43</v>
      </c>
      <c r="P354" s="140">
        <f t="shared" si="91"/>
        <v>0</v>
      </c>
      <c r="Q354" s="140">
        <v>27</v>
      </c>
      <c r="R354" s="140">
        <f t="shared" si="92"/>
        <v>8100</v>
      </c>
      <c r="S354" s="140">
        <v>0</v>
      </c>
      <c r="T354" s="141">
        <f t="shared" si="93"/>
        <v>0</v>
      </c>
      <c r="AR354" s="142" t="s">
        <v>170</v>
      </c>
      <c r="AT354" s="142" t="s">
        <v>165</v>
      </c>
      <c r="AU354" s="142" t="s">
        <v>79</v>
      </c>
      <c r="AY354" s="17" t="s">
        <v>163</v>
      </c>
      <c r="BE354" s="143">
        <f t="shared" si="94"/>
        <v>0</v>
      </c>
      <c r="BF354" s="143">
        <f t="shared" si="95"/>
        <v>0</v>
      </c>
      <c r="BG354" s="143">
        <f t="shared" si="96"/>
        <v>0</v>
      </c>
      <c r="BH354" s="143">
        <f t="shared" si="97"/>
        <v>0</v>
      </c>
      <c r="BI354" s="143">
        <f t="shared" si="98"/>
        <v>0</v>
      </c>
      <c r="BJ354" s="17" t="s">
        <v>79</v>
      </c>
      <c r="BK354" s="143">
        <f t="shared" si="99"/>
        <v>0</v>
      </c>
      <c r="BL354" s="17" t="s">
        <v>170</v>
      </c>
      <c r="BM354" s="142" t="s">
        <v>3945</v>
      </c>
    </row>
    <row r="355" spans="2:65" s="1" customFormat="1" ht="16.5" customHeight="1">
      <c r="B355" s="32"/>
      <c r="C355" s="131" t="s">
        <v>1657</v>
      </c>
      <c r="D355" s="131" t="s">
        <v>165</v>
      </c>
      <c r="E355" s="132" t="s">
        <v>3490</v>
      </c>
      <c r="F355" s="133" t="s">
        <v>3663</v>
      </c>
      <c r="G355" s="134" t="s">
        <v>2382</v>
      </c>
      <c r="H355" s="135">
        <v>500</v>
      </c>
      <c r="I355" s="136"/>
      <c r="J355" s="137">
        <f t="shared" si="90"/>
        <v>0</v>
      </c>
      <c r="K355" s="133" t="s">
        <v>192</v>
      </c>
      <c r="L355" s="32"/>
      <c r="M355" s="138" t="s">
        <v>19</v>
      </c>
      <c r="N355" s="139" t="s">
        <v>43</v>
      </c>
      <c r="P355" s="140">
        <f t="shared" si="91"/>
        <v>0</v>
      </c>
      <c r="Q355" s="140">
        <v>23</v>
      </c>
      <c r="R355" s="140">
        <f t="shared" si="92"/>
        <v>11500</v>
      </c>
      <c r="S355" s="140">
        <v>0</v>
      </c>
      <c r="T355" s="141">
        <f t="shared" si="93"/>
        <v>0</v>
      </c>
      <c r="AR355" s="142" t="s">
        <v>170</v>
      </c>
      <c r="AT355" s="142" t="s">
        <v>165</v>
      </c>
      <c r="AU355" s="142" t="s">
        <v>79</v>
      </c>
      <c r="AY355" s="17" t="s">
        <v>163</v>
      </c>
      <c r="BE355" s="143">
        <f t="shared" si="94"/>
        <v>0</v>
      </c>
      <c r="BF355" s="143">
        <f t="shared" si="95"/>
        <v>0</v>
      </c>
      <c r="BG355" s="143">
        <f t="shared" si="96"/>
        <v>0</v>
      </c>
      <c r="BH355" s="143">
        <f t="shared" si="97"/>
        <v>0</v>
      </c>
      <c r="BI355" s="143">
        <f t="shared" si="98"/>
        <v>0</v>
      </c>
      <c r="BJ355" s="17" t="s">
        <v>79</v>
      </c>
      <c r="BK355" s="143">
        <f t="shared" si="99"/>
        <v>0</v>
      </c>
      <c r="BL355" s="17" t="s">
        <v>170</v>
      </c>
      <c r="BM355" s="142" t="s">
        <v>3946</v>
      </c>
    </row>
    <row r="356" spans="2:65" s="1" customFormat="1" ht="16.5" customHeight="1">
      <c r="B356" s="32"/>
      <c r="C356" s="131" t="s">
        <v>1661</v>
      </c>
      <c r="D356" s="131" t="s">
        <v>165</v>
      </c>
      <c r="E356" s="132" t="s">
        <v>3492</v>
      </c>
      <c r="F356" s="133" t="s">
        <v>3664</v>
      </c>
      <c r="G356" s="134" t="s">
        <v>2382</v>
      </c>
      <c r="H356" s="135">
        <v>500</v>
      </c>
      <c r="I356" s="136"/>
      <c r="J356" s="137">
        <f t="shared" si="90"/>
        <v>0</v>
      </c>
      <c r="K356" s="133" t="s">
        <v>192</v>
      </c>
      <c r="L356" s="32"/>
      <c r="M356" s="138" t="s">
        <v>19</v>
      </c>
      <c r="N356" s="139" t="s">
        <v>43</v>
      </c>
      <c r="P356" s="140">
        <f t="shared" si="91"/>
        <v>0</v>
      </c>
      <c r="Q356" s="140">
        <v>19</v>
      </c>
      <c r="R356" s="140">
        <f t="shared" si="92"/>
        <v>9500</v>
      </c>
      <c r="S356" s="140">
        <v>0</v>
      </c>
      <c r="T356" s="141">
        <f t="shared" si="93"/>
        <v>0</v>
      </c>
      <c r="AR356" s="142" t="s">
        <v>170</v>
      </c>
      <c r="AT356" s="142" t="s">
        <v>165</v>
      </c>
      <c r="AU356" s="142" t="s">
        <v>79</v>
      </c>
      <c r="AY356" s="17" t="s">
        <v>163</v>
      </c>
      <c r="BE356" s="143">
        <f t="shared" si="94"/>
        <v>0</v>
      </c>
      <c r="BF356" s="143">
        <f t="shared" si="95"/>
        <v>0</v>
      </c>
      <c r="BG356" s="143">
        <f t="shared" si="96"/>
        <v>0</v>
      </c>
      <c r="BH356" s="143">
        <f t="shared" si="97"/>
        <v>0</v>
      </c>
      <c r="BI356" s="143">
        <f t="shared" si="98"/>
        <v>0</v>
      </c>
      <c r="BJ356" s="17" t="s">
        <v>79</v>
      </c>
      <c r="BK356" s="143">
        <f t="shared" si="99"/>
        <v>0</v>
      </c>
      <c r="BL356" s="17" t="s">
        <v>170</v>
      </c>
      <c r="BM356" s="142" t="s">
        <v>3947</v>
      </c>
    </row>
    <row r="357" spans="2:65" s="1" customFormat="1" ht="21.75" customHeight="1">
      <c r="B357" s="32"/>
      <c r="C357" s="131" t="s">
        <v>1665</v>
      </c>
      <c r="D357" s="131" t="s">
        <v>165</v>
      </c>
      <c r="E357" s="132" t="s">
        <v>3665</v>
      </c>
      <c r="F357" s="133" t="s">
        <v>3666</v>
      </c>
      <c r="G357" s="134" t="s">
        <v>2382</v>
      </c>
      <c r="H357" s="135">
        <v>35</v>
      </c>
      <c r="I357" s="136"/>
      <c r="J357" s="137">
        <f t="shared" si="90"/>
        <v>0</v>
      </c>
      <c r="K357" s="133" t="s">
        <v>192</v>
      </c>
      <c r="L357" s="32"/>
      <c r="M357" s="138" t="s">
        <v>19</v>
      </c>
      <c r="N357" s="139" t="s">
        <v>43</v>
      </c>
      <c r="P357" s="140">
        <f t="shared" si="91"/>
        <v>0</v>
      </c>
      <c r="Q357" s="140">
        <v>44.12</v>
      </c>
      <c r="R357" s="140">
        <f t="shared" si="92"/>
        <v>1544.1999999999998</v>
      </c>
      <c r="S357" s="140">
        <v>0</v>
      </c>
      <c r="T357" s="141">
        <f t="shared" si="93"/>
        <v>0</v>
      </c>
      <c r="AR357" s="142" t="s">
        <v>170</v>
      </c>
      <c r="AT357" s="142" t="s">
        <v>165</v>
      </c>
      <c r="AU357" s="142" t="s">
        <v>79</v>
      </c>
      <c r="AY357" s="17" t="s">
        <v>163</v>
      </c>
      <c r="BE357" s="143">
        <f t="shared" si="94"/>
        <v>0</v>
      </c>
      <c r="BF357" s="143">
        <f t="shared" si="95"/>
        <v>0</v>
      </c>
      <c r="BG357" s="143">
        <f t="shared" si="96"/>
        <v>0</v>
      </c>
      <c r="BH357" s="143">
        <f t="shared" si="97"/>
        <v>0</v>
      </c>
      <c r="BI357" s="143">
        <f t="shared" si="98"/>
        <v>0</v>
      </c>
      <c r="BJ357" s="17" t="s">
        <v>79</v>
      </c>
      <c r="BK357" s="143">
        <f t="shared" si="99"/>
        <v>0</v>
      </c>
      <c r="BL357" s="17" t="s">
        <v>170</v>
      </c>
      <c r="BM357" s="142" t="s">
        <v>3948</v>
      </c>
    </row>
    <row r="358" spans="2:65" s="1" customFormat="1" ht="16.5" customHeight="1">
      <c r="B358" s="32"/>
      <c r="C358" s="131" t="s">
        <v>1669</v>
      </c>
      <c r="D358" s="131" t="s">
        <v>165</v>
      </c>
      <c r="E358" s="132" t="s">
        <v>3494</v>
      </c>
      <c r="F358" s="133" t="s">
        <v>3667</v>
      </c>
      <c r="G358" s="134" t="s">
        <v>2382</v>
      </c>
      <c r="H358" s="135">
        <v>35</v>
      </c>
      <c r="I358" s="136"/>
      <c r="J358" s="137">
        <f t="shared" si="90"/>
        <v>0</v>
      </c>
      <c r="K358" s="133" t="s">
        <v>192</v>
      </c>
      <c r="L358" s="32"/>
      <c r="M358" s="138" t="s">
        <v>19</v>
      </c>
      <c r="N358" s="139" t="s">
        <v>43</v>
      </c>
      <c r="P358" s="140">
        <f t="shared" si="91"/>
        <v>0</v>
      </c>
      <c r="Q358" s="140">
        <v>7</v>
      </c>
      <c r="R358" s="140">
        <f t="shared" si="92"/>
        <v>245</v>
      </c>
      <c r="S358" s="140">
        <v>0</v>
      </c>
      <c r="T358" s="141">
        <f t="shared" si="93"/>
        <v>0</v>
      </c>
      <c r="AR358" s="142" t="s">
        <v>170</v>
      </c>
      <c r="AT358" s="142" t="s">
        <v>165</v>
      </c>
      <c r="AU358" s="142" t="s">
        <v>79</v>
      </c>
      <c r="AY358" s="17" t="s">
        <v>163</v>
      </c>
      <c r="BE358" s="143">
        <f t="shared" si="94"/>
        <v>0</v>
      </c>
      <c r="BF358" s="143">
        <f t="shared" si="95"/>
        <v>0</v>
      </c>
      <c r="BG358" s="143">
        <f t="shared" si="96"/>
        <v>0</v>
      </c>
      <c r="BH358" s="143">
        <f t="shared" si="97"/>
        <v>0</v>
      </c>
      <c r="BI358" s="143">
        <f t="shared" si="98"/>
        <v>0</v>
      </c>
      <c r="BJ358" s="17" t="s">
        <v>79</v>
      </c>
      <c r="BK358" s="143">
        <f t="shared" si="99"/>
        <v>0</v>
      </c>
      <c r="BL358" s="17" t="s">
        <v>170</v>
      </c>
      <c r="BM358" s="142" t="s">
        <v>3949</v>
      </c>
    </row>
    <row r="359" spans="2:65" s="1" customFormat="1" ht="21.75" customHeight="1">
      <c r="B359" s="32"/>
      <c r="C359" s="131" t="s">
        <v>1673</v>
      </c>
      <c r="D359" s="131" t="s">
        <v>165</v>
      </c>
      <c r="E359" s="132" t="s">
        <v>3950</v>
      </c>
      <c r="F359" s="133" t="s">
        <v>3951</v>
      </c>
      <c r="G359" s="134" t="s">
        <v>2382</v>
      </c>
      <c r="H359" s="135">
        <v>1</v>
      </c>
      <c r="I359" s="136"/>
      <c r="J359" s="137">
        <f t="shared" si="90"/>
        <v>0</v>
      </c>
      <c r="K359" s="133" t="s">
        <v>192</v>
      </c>
      <c r="L359" s="32"/>
      <c r="M359" s="138" t="s">
        <v>19</v>
      </c>
      <c r="N359" s="139" t="s">
        <v>43</v>
      </c>
      <c r="P359" s="140">
        <f t="shared" si="91"/>
        <v>0</v>
      </c>
      <c r="Q359" s="140">
        <v>482</v>
      </c>
      <c r="R359" s="140">
        <f t="shared" si="92"/>
        <v>482</v>
      </c>
      <c r="S359" s="140">
        <v>0</v>
      </c>
      <c r="T359" s="141">
        <f t="shared" si="93"/>
        <v>0</v>
      </c>
      <c r="AR359" s="142" t="s">
        <v>170</v>
      </c>
      <c r="AT359" s="142" t="s">
        <v>165</v>
      </c>
      <c r="AU359" s="142" t="s">
        <v>79</v>
      </c>
      <c r="AY359" s="17" t="s">
        <v>163</v>
      </c>
      <c r="BE359" s="143">
        <f t="shared" si="94"/>
        <v>0</v>
      </c>
      <c r="BF359" s="143">
        <f t="shared" si="95"/>
        <v>0</v>
      </c>
      <c r="BG359" s="143">
        <f t="shared" si="96"/>
        <v>0</v>
      </c>
      <c r="BH359" s="143">
        <f t="shared" si="97"/>
        <v>0</v>
      </c>
      <c r="BI359" s="143">
        <f t="shared" si="98"/>
        <v>0</v>
      </c>
      <c r="BJ359" s="17" t="s">
        <v>79</v>
      </c>
      <c r="BK359" s="143">
        <f t="shared" si="99"/>
        <v>0</v>
      </c>
      <c r="BL359" s="17" t="s">
        <v>170</v>
      </c>
      <c r="BM359" s="142" t="s">
        <v>3952</v>
      </c>
    </row>
    <row r="360" spans="2:65" s="1" customFormat="1" ht="16.5" customHeight="1">
      <c r="B360" s="32"/>
      <c r="C360" s="131" t="s">
        <v>1677</v>
      </c>
      <c r="D360" s="131" t="s">
        <v>165</v>
      </c>
      <c r="E360" s="132" t="s">
        <v>3953</v>
      </c>
      <c r="F360" s="133" t="s">
        <v>3954</v>
      </c>
      <c r="G360" s="134" t="s">
        <v>2382</v>
      </c>
      <c r="H360" s="135">
        <v>37</v>
      </c>
      <c r="I360" s="136"/>
      <c r="J360" s="137">
        <f t="shared" si="90"/>
        <v>0</v>
      </c>
      <c r="K360" s="133" t="s">
        <v>192</v>
      </c>
      <c r="L360" s="32"/>
      <c r="M360" s="138" t="s">
        <v>19</v>
      </c>
      <c r="N360" s="139" t="s">
        <v>43</v>
      </c>
      <c r="P360" s="140">
        <f t="shared" si="91"/>
        <v>0</v>
      </c>
      <c r="Q360" s="140">
        <v>28.4</v>
      </c>
      <c r="R360" s="140">
        <f t="shared" si="92"/>
        <v>1050.8</v>
      </c>
      <c r="S360" s="140">
        <v>0</v>
      </c>
      <c r="T360" s="141">
        <f t="shared" si="93"/>
        <v>0</v>
      </c>
      <c r="AR360" s="142" t="s">
        <v>170</v>
      </c>
      <c r="AT360" s="142" t="s">
        <v>165</v>
      </c>
      <c r="AU360" s="142" t="s">
        <v>79</v>
      </c>
      <c r="AY360" s="17" t="s">
        <v>163</v>
      </c>
      <c r="BE360" s="143">
        <f t="shared" si="94"/>
        <v>0</v>
      </c>
      <c r="BF360" s="143">
        <f t="shared" si="95"/>
        <v>0</v>
      </c>
      <c r="BG360" s="143">
        <f t="shared" si="96"/>
        <v>0</v>
      </c>
      <c r="BH360" s="143">
        <f t="shared" si="97"/>
        <v>0</v>
      </c>
      <c r="BI360" s="143">
        <f t="shared" si="98"/>
        <v>0</v>
      </c>
      <c r="BJ360" s="17" t="s">
        <v>79</v>
      </c>
      <c r="BK360" s="143">
        <f t="shared" si="99"/>
        <v>0</v>
      </c>
      <c r="BL360" s="17" t="s">
        <v>170</v>
      </c>
      <c r="BM360" s="142" t="s">
        <v>3955</v>
      </c>
    </row>
    <row r="361" spans="2:65" s="1" customFormat="1" ht="16.5" customHeight="1">
      <c r="B361" s="32"/>
      <c r="C361" s="131" t="s">
        <v>1683</v>
      </c>
      <c r="D361" s="131" t="s">
        <v>165</v>
      </c>
      <c r="E361" s="132" t="s">
        <v>3956</v>
      </c>
      <c r="F361" s="133" t="s">
        <v>3957</v>
      </c>
      <c r="G361" s="134" t="s">
        <v>2382</v>
      </c>
      <c r="H361" s="135">
        <v>37</v>
      </c>
      <c r="I361" s="136"/>
      <c r="J361" s="137">
        <f t="shared" si="90"/>
        <v>0</v>
      </c>
      <c r="K361" s="133" t="s">
        <v>192</v>
      </c>
      <c r="L361" s="32"/>
      <c r="M361" s="138" t="s">
        <v>19</v>
      </c>
      <c r="N361" s="139" t="s">
        <v>43</v>
      </c>
      <c r="P361" s="140">
        <f t="shared" si="91"/>
        <v>0</v>
      </c>
      <c r="Q361" s="140">
        <v>28.4</v>
      </c>
      <c r="R361" s="140">
        <f t="shared" si="92"/>
        <v>1050.8</v>
      </c>
      <c r="S361" s="140">
        <v>0</v>
      </c>
      <c r="T361" s="141">
        <f t="shared" si="93"/>
        <v>0</v>
      </c>
      <c r="AR361" s="142" t="s">
        <v>170</v>
      </c>
      <c r="AT361" s="142" t="s">
        <v>165</v>
      </c>
      <c r="AU361" s="142" t="s">
        <v>79</v>
      </c>
      <c r="AY361" s="17" t="s">
        <v>163</v>
      </c>
      <c r="BE361" s="143">
        <f t="shared" si="94"/>
        <v>0</v>
      </c>
      <c r="BF361" s="143">
        <f t="shared" si="95"/>
        <v>0</v>
      </c>
      <c r="BG361" s="143">
        <f t="shared" si="96"/>
        <v>0</v>
      </c>
      <c r="BH361" s="143">
        <f t="shared" si="97"/>
        <v>0</v>
      </c>
      <c r="BI361" s="143">
        <f t="shared" si="98"/>
        <v>0</v>
      </c>
      <c r="BJ361" s="17" t="s">
        <v>79</v>
      </c>
      <c r="BK361" s="143">
        <f t="shared" si="99"/>
        <v>0</v>
      </c>
      <c r="BL361" s="17" t="s">
        <v>170</v>
      </c>
      <c r="BM361" s="142" t="s">
        <v>3958</v>
      </c>
    </row>
    <row r="362" spans="2:65" s="1" customFormat="1" ht="16.5" customHeight="1">
      <c r="B362" s="32"/>
      <c r="C362" s="131" t="s">
        <v>1690</v>
      </c>
      <c r="D362" s="131" t="s">
        <v>165</v>
      </c>
      <c r="E362" s="132" t="s">
        <v>3959</v>
      </c>
      <c r="F362" s="133" t="s">
        <v>3960</v>
      </c>
      <c r="G362" s="134" t="s">
        <v>2382</v>
      </c>
      <c r="H362" s="135">
        <v>1</v>
      </c>
      <c r="I362" s="136"/>
      <c r="J362" s="137">
        <f t="shared" si="90"/>
        <v>0</v>
      </c>
      <c r="K362" s="133" t="s">
        <v>192</v>
      </c>
      <c r="L362" s="32"/>
      <c r="M362" s="138" t="s">
        <v>19</v>
      </c>
      <c r="N362" s="139" t="s">
        <v>43</v>
      </c>
      <c r="P362" s="140">
        <f t="shared" si="91"/>
        <v>0</v>
      </c>
      <c r="Q362" s="140">
        <v>1420</v>
      </c>
      <c r="R362" s="140">
        <f t="shared" si="92"/>
        <v>1420</v>
      </c>
      <c r="S362" s="140">
        <v>0</v>
      </c>
      <c r="T362" s="141">
        <f t="shared" si="93"/>
        <v>0</v>
      </c>
      <c r="AR362" s="142" t="s">
        <v>170</v>
      </c>
      <c r="AT362" s="142" t="s">
        <v>165</v>
      </c>
      <c r="AU362" s="142" t="s">
        <v>79</v>
      </c>
      <c r="AY362" s="17" t="s">
        <v>163</v>
      </c>
      <c r="BE362" s="143">
        <f t="shared" si="94"/>
        <v>0</v>
      </c>
      <c r="BF362" s="143">
        <f t="shared" si="95"/>
        <v>0</v>
      </c>
      <c r="BG362" s="143">
        <f t="shared" si="96"/>
        <v>0</v>
      </c>
      <c r="BH362" s="143">
        <f t="shared" si="97"/>
        <v>0</v>
      </c>
      <c r="BI362" s="143">
        <f t="shared" si="98"/>
        <v>0</v>
      </c>
      <c r="BJ362" s="17" t="s">
        <v>79</v>
      </c>
      <c r="BK362" s="143">
        <f t="shared" si="99"/>
        <v>0</v>
      </c>
      <c r="BL362" s="17" t="s">
        <v>170</v>
      </c>
      <c r="BM362" s="142" t="s">
        <v>3961</v>
      </c>
    </row>
    <row r="363" spans="2:65" s="1" customFormat="1" ht="16.5" customHeight="1">
      <c r="B363" s="32"/>
      <c r="C363" s="131" t="s">
        <v>1697</v>
      </c>
      <c r="D363" s="131" t="s">
        <v>165</v>
      </c>
      <c r="E363" s="132" t="s">
        <v>3496</v>
      </c>
      <c r="F363" s="133" t="s">
        <v>3670</v>
      </c>
      <c r="G363" s="134" t="s">
        <v>168</v>
      </c>
      <c r="H363" s="135">
        <v>24</v>
      </c>
      <c r="I363" s="136"/>
      <c r="J363" s="137">
        <f t="shared" si="90"/>
        <v>0</v>
      </c>
      <c r="K363" s="133" t="s">
        <v>192</v>
      </c>
      <c r="L363" s="32"/>
      <c r="M363" s="138" t="s">
        <v>19</v>
      </c>
      <c r="N363" s="139" t="s">
        <v>43</v>
      </c>
      <c r="P363" s="140">
        <f t="shared" si="91"/>
        <v>0</v>
      </c>
      <c r="Q363" s="140">
        <v>450</v>
      </c>
      <c r="R363" s="140">
        <f t="shared" si="92"/>
        <v>10800</v>
      </c>
      <c r="S363" s="140">
        <v>0</v>
      </c>
      <c r="T363" s="141">
        <f t="shared" si="93"/>
        <v>0</v>
      </c>
      <c r="AR363" s="142" t="s">
        <v>170</v>
      </c>
      <c r="AT363" s="142" t="s">
        <v>165</v>
      </c>
      <c r="AU363" s="142" t="s">
        <v>79</v>
      </c>
      <c r="AY363" s="17" t="s">
        <v>163</v>
      </c>
      <c r="BE363" s="143">
        <f t="shared" si="94"/>
        <v>0</v>
      </c>
      <c r="BF363" s="143">
        <f t="shared" si="95"/>
        <v>0</v>
      </c>
      <c r="BG363" s="143">
        <f t="shared" si="96"/>
        <v>0</v>
      </c>
      <c r="BH363" s="143">
        <f t="shared" si="97"/>
        <v>0</v>
      </c>
      <c r="BI363" s="143">
        <f t="shared" si="98"/>
        <v>0</v>
      </c>
      <c r="BJ363" s="17" t="s">
        <v>79</v>
      </c>
      <c r="BK363" s="143">
        <f t="shared" si="99"/>
        <v>0</v>
      </c>
      <c r="BL363" s="17" t="s">
        <v>170</v>
      </c>
      <c r="BM363" s="142" t="s">
        <v>3962</v>
      </c>
    </row>
    <row r="364" spans="2:65" s="1" customFormat="1" ht="76.349999999999994" customHeight="1">
      <c r="B364" s="32"/>
      <c r="C364" s="131" t="s">
        <v>1703</v>
      </c>
      <c r="D364" s="131" t="s">
        <v>165</v>
      </c>
      <c r="E364" s="132" t="s">
        <v>3498</v>
      </c>
      <c r="F364" s="133" t="s">
        <v>3671</v>
      </c>
      <c r="G364" s="134" t="s">
        <v>2382</v>
      </c>
      <c r="H364" s="135">
        <v>1</v>
      </c>
      <c r="I364" s="136"/>
      <c r="J364" s="137">
        <f t="shared" si="90"/>
        <v>0</v>
      </c>
      <c r="K364" s="133" t="s">
        <v>192</v>
      </c>
      <c r="L364" s="32"/>
      <c r="M364" s="138" t="s">
        <v>19</v>
      </c>
      <c r="N364" s="139" t="s">
        <v>43</v>
      </c>
      <c r="P364" s="140">
        <f t="shared" si="91"/>
        <v>0</v>
      </c>
      <c r="Q364" s="140">
        <v>12800</v>
      </c>
      <c r="R364" s="140">
        <f t="shared" si="92"/>
        <v>12800</v>
      </c>
      <c r="S364" s="140">
        <v>0</v>
      </c>
      <c r="T364" s="141">
        <f t="shared" si="93"/>
        <v>0</v>
      </c>
      <c r="AR364" s="142" t="s">
        <v>170</v>
      </c>
      <c r="AT364" s="142" t="s">
        <v>165</v>
      </c>
      <c r="AU364" s="142" t="s">
        <v>79</v>
      </c>
      <c r="AY364" s="17" t="s">
        <v>163</v>
      </c>
      <c r="BE364" s="143">
        <f t="shared" si="94"/>
        <v>0</v>
      </c>
      <c r="BF364" s="143">
        <f t="shared" si="95"/>
        <v>0</v>
      </c>
      <c r="BG364" s="143">
        <f t="shared" si="96"/>
        <v>0</v>
      </c>
      <c r="BH364" s="143">
        <f t="shared" si="97"/>
        <v>0</v>
      </c>
      <c r="BI364" s="143">
        <f t="shared" si="98"/>
        <v>0</v>
      </c>
      <c r="BJ364" s="17" t="s">
        <v>79</v>
      </c>
      <c r="BK364" s="143">
        <f t="shared" si="99"/>
        <v>0</v>
      </c>
      <c r="BL364" s="17" t="s">
        <v>170</v>
      </c>
      <c r="BM364" s="142" t="s">
        <v>3963</v>
      </c>
    </row>
    <row r="365" spans="2:65" s="1" customFormat="1" ht="66.75" customHeight="1">
      <c r="B365" s="32"/>
      <c r="C365" s="131" t="s">
        <v>1706</v>
      </c>
      <c r="D365" s="131" t="s">
        <v>165</v>
      </c>
      <c r="E365" s="132" t="s">
        <v>3500</v>
      </c>
      <c r="F365" s="133" t="s">
        <v>3672</v>
      </c>
      <c r="G365" s="134" t="s">
        <v>2382</v>
      </c>
      <c r="H365" s="135">
        <v>1</v>
      </c>
      <c r="I365" s="136"/>
      <c r="J365" s="137">
        <f t="shared" si="90"/>
        <v>0</v>
      </c>
      <c r="K365" s="133" t="s">
        <v>192</v>
      </c>
      <c r="L365" s="32"/>
      <c r="M365" s="138" t="s">
        <v>19</v>
      </c>
      <c r="N365" s="139" t="s">
        <v>43</v>
      </c>
      <c r="P365" s="140">
        <f t="shared" si="91"/>
        <v>0</v>
      </c>
      <c r="Q365" s="140">
        <v>17400</v>
      </c>
      <c r="R365" s="140">
        <f t="shared" si="92"/>
        <v>17400</v>
      </c>
      <c r="S365" s="140">
        <v>0</v>
      </c>
      <c r="T365" s="141">
        <f t="shared" si="93"/>
        <v>0</v>
      </c>
      <c r="AR365" s="142" t="s">
        <v>170</v>
      </c>
      <c r="AT365" s="142" t="s">
        <v>165</v>
      </c>
      <c r="AU365" s="142" t="s">
        <v>79</v>
      </c>
      <c r="AY365" s="17" t="s">
        <v>163</v>
      </c>
      <c r="BE365" s="143">
        <f t="shared" si="94"/>
        <v>0</v>
      </c>
      <c r="BF365" s="143">
        <f t="shared" si="95"/>
        <v>0</v>
      </c>
      <c r="BG365" s="143">
        <f t="shared" si="96"/>
        <v>0</v>
      </c>
      <c r="BH365" s="143">
        <f t="shared" si="97"/>
        <v>0</v>
      </c>
      <c r="BI365" s="143">
        <f t="shared" si="98"/>
        <v>0</v>
      </c>
      <c r="BJ365" s="17" t="s">
        <v>79</v>
      </c>
      <c r="BK365" s="143">
        <f t="shared" si="99"/>
        <v>0</v>
      </c>
      <c r="BL365" s="17" t="s">
        <v>170</v>
      </c>
      <c r="BM365" s="142" t="s">
        <v>3964</v>
      </c>
    </row>
    <row r="366" spans="2:65" s="11" customFormat="1" ht="25.9" customHeight="1">
      <c r="B366" s="119"/>
      <c r="D366" s="120" t="s">
        <v>71</v>
      </c>
      <c r="E366" s="121" t="s">
        <v>3317</v>
      </c>
      <c r="F366" s="121" t="s">
        <v>3965</v>
      </c>
      <c r="I366" s="122"/>
      <c r="J366" s="123">
        <f>BK366</f>
        <v>0</v>
      </c>
      <c r="L366" s="119"/>
      <c r="M366" s="124"/>
      <c r="P366" s="125">
        <f>SUM(P367:P378)</f>
        <v>0</v>
      </c>
      <c r="R366" s="125">
        <f>SUM(R367:R378)</f>
        <v>25287.200000000001</v>
      </c>
      <c r="T366" s="126">
        <f>SUM(T367:T378)</f>
        <v>0</v>
      </c>
      <c r="AR366" s="120" t="s">
        <v>79</v>
      </c>
      <c r="AT366" s="127" t="s">
        <v>71</v>
      </c>
      <c r="AU366" s="127" t="s">
        <v>72</v>
      </c>
      <c r="AY366" s="120" t="s">
        <v>163</v>
      </c>
      <c r="BK366" s="128">
        <f>SUM(BK367:BK378)</f>
        <v>0</v>
      </c>
    </row>
    <row r="367" spans="2:65" s="1" customFormat="1" ht="16.5" customHeight="1">
      <c r="B367" s="32"/>
      <c r="C367" s="131" t="s">
        <v>1712</v>
      </c>
      <c r="D367" s="131" t="s">
        <v>165</v>
      </c>
      <c r="E367" s="132" t="s">
        <v>3319</v>
      </c>
      <c r="F367" s="133" t="s">
        <v>3966</v>
      </c>
      <c r="G367" s="134" t="s">
        <v>2382</v>
      </c>
      <c r="H367" s="135">
        <v>2</v>
      </c>
      <c r="I367" s="136"/>
      <c r="J367" s="137">
        <f t="shared" ref="J367:J378" si="100">ROUND(I367*H367,2)</f>
        <v>0</v>
      </c>
      <c r="K367" s="133" t="s">
        <v>192</v>
      </c>
      <c r="L367" s="32"/>
      <c r="M367" s="138" t="s">
        <v>19</v>
      </c>
      <c r="N367" s="139" t="s">
        <v>43</v>
      </c>
      <c r="P367" s="140">
        <f t="shared" ref="P367:P378" si="101">O367*H367</f>
        <v>0</v>
      </c>
      <c r="Q367" s="140">
        <v>3569</v>
      </c>
      <c r="R367" s="140">
        <f t="shared" ref="R367:R378" si="102">Q367*H367</f>
        <v>7138</v>
      </c>
      <c r="S367" s="140">
        <v>0</v>
      </c>
      <c r="T367" s="141">
        <f t="shared" ref="T367:T378" si="103">S367*H367</f>
        <v>0</v>
      </c>
      <c r="AR367" s="142" t="s">
        <v>170</v>
      </c>
      <c r="AT367" s="142" t="s">
        <v>165</v>
      </c>
      <c r="AU367" s="142" t="s">
        <v>79</v>
      </c>
      <c r="AY367" s="17" t="s">
        <v>163</v>
      </c>
      <c r="BE367" s="143">
        <f t="shared" ref="BE367:BE378" si="104">IF(N367="základní",J367,0)</f>
        <v>0</v>
      </c>
      <c r="BF367" s="143">
        <f t="shared" ref="BF367:BF378" si="105">IF(N367="snížená",J367,0)</f>
        <v>0</v>
      </c>
      <c r="BG367" s="143">
        <f t="shared" ref="BG367:BG378" si="106">IF(N367="zákl. přenesená",J367,0)</f>
        <v>0</v>
      </c>
      <c r="BH367" s="143">
        <f t="shared" ref="BH367:BH378" si="107">IF(N367="sníž. přenesená",J367,0)</f>
        <v>0</v>
      </c>
      <c r="BI367" s="143">
        <f t="shared" ref="BI367:BI378" si="108">IF(N367="nulová",J367,0)</f>
        <v>0</v>
      </c>
      <c r="BJ367" s="17" t="s">
        <v>79</v>
      </c>
      <c r="BK367" s="143">
        <f t="shared" ref="BK367:BK378" si="109">ROUND(I367*H367,2)</f>
        <v>0</v>
      </c>
      <c r="BL367" s="17" t="s">
        <v>170</v>
      </c>
      <c r="BM367" s="142" t="s">
        <v>3967</v>
      </c>
    </row>
    <row r="368" spans="2:65" s="1" customFormat="1" ht="24.2" customHeight="1">
      <c r="B368" s="32"/>
      <c r="C368" s="131" t="s">
        <v>1718</v>
      </c>
      <c r="D368" s="131" t="s">
        <v>165</v>
      </c>
      <c r="E368" s="132" t="s">
        <v>3320</v>
      </c>
      <c r="F368" s="133" t="s">
        <v>3968</v>
      </c>
      <c r="G368" s="134" t="s">
        <v>2382</v>
      </c>
      <c r="H368" s="135">
        <v>2</v>
      </c>
      <c r="I368" s="136"/>
      <c r="J368" s="137">
        <f t="shared" si="100"/>
        <v>0</v>
      </c>
      <c r="K368" s="133" t="s">
        <v>192</v>
      </c>
      <c r="L368" s="32"/>
      <c r="M368" s="138" t="s">
        <v>19</v>
      </c>
      <c r="N368" s="139" t="s">
        <v>43</v>
      </c>
      <c r="P368" s="140">
        <f t="shared" si="101"/>
        <v>0</v>
      </c>
      <c r="Q368" s="140">
        <v>2650</v>
      </c>
      <c r="R368" s="140">
        <f t="shared" si="102"/>
        <v>5300</v>
      </c>
      <c r="S368" s="140">
        <v>0</v>
      </c>
      <c r="T368" s="141">
        <f t="shared" si="103"/>
        <v>0</v>
      </c>
      <c r="AR368" s="142" t="s">
        <v>170</v>
      </c>
      <c r="AT368" s="142" t="s">
        <v>165</v>
      </c>
      <c r="AU368" s="142" t="s">
        <v>79</v>
      </c>
      <c r="AY368" s="17" t="s">
        <v>163</v>
      </c>
      <c r="BE368" s="143">
        <f t="shared" si="104"/>
        <v>0</v>
      </c>
      <c r="BF368" s="143">
        <f t="shared" si="105"/>
        <v>0</v>
      </c>
      <c r="BG368" s="143">
        <f t="shared" si="106"/>
        <v>0</v>
      </c>
      <c r="BH368" s="143">
        <f t="shared" si="107"/>
        <v>0</v>
      </c>
      <c r="BI368" s="143">
        <f t="shared" si="108"/>
        <v>0</v>
      </c>
      <c r="BJ368" s="17" t="s">
        <v>79</v>
      </c>
      <c r="BK368" s="143">
        <f t="shared" si="109"/>
        <v>0</v>
      </c>
      <c r="BL368" s="17" t="s">
        <v>170</v>
      </c>
      <c r="BM368" s="142" t="s">
        <v>3969</v>
      </c>
    </row>
    <row r="369" spans="2:65" s="1" customFormat="1" ht="16.5" customHeight="1">
      <c r="B369" s="32"/>
      <c r="C369" s="131" t="s">
        <v>1723</v>
      </c>
      <c r="D369" s="131" t="s">
        <v>165</v>
      </c>
      <c r="E369" s="132" t="s">
        <v>3649</v>
      </c>
      <c r="F369" s="133" t="s">
        <v>3650</v>
      </c>
      <c r="G369" s="134" t="s">
        <v>254</v>
      </c>
      <c r="H369" s="135">
        <v>100</v>
      </c>
      <c r="I369" s="136"/>
      <c r="J369" s="137">
        <f t="shared" si="100"/>
        <v>0</v>
      </c>
      <c r="K369" s="133" t="s">
        <v>192</v>
      </c>
      <c r="L369" s="32"/>
      <c r="M369" s="138" t="s">
        <v>19</v>
      </c>
      <c r="N369" s="139" t="s">
        <v>43</v>
      </c>
      <c r="P369" s="140">
        <f t="shared" si="101"/>
        <v>0</v>
      </c>
      <c r="Q369" s="140">
        <v>14.7</v>
      </c>
      <c r="R369" s="140">
        <f t="shared" si="102"/>
        <v>1470</v>
      </c>
      <c r="S369" s="140">
        <v>0</v>
      </c>
      <c r="T369" s="141">
        <f t="shared" si="103"/>
        <v>0</v>
      </c>
      <c r="AR369" s="142" t="s">
        <v>170</v>
      </c>
      <c r="AT369" s="142" t="s">
        <v>165</v>
      </c>
      <c r="AU369" s="142" t="s">
        <v>79</v>
      </c>
      <c r="AY369" s="17" t="s">
        <v>163</v>
      </c>
      <c r="BE369" s="143">
        <f t="shared" si="104"/>
        <v>0</v>
      </c>
      <c r="BF369" s="143">
        <f t="shared" si="105"/>
        <v>0</v>
      </c>
      <c r="BG369" s="143">
        <f t="shared" si="106"/>
        <v>0</v>
      </c>
      <c r="BH369" s="143">
        <f t="shared" si="107"/>
        <v>0</v>
      </c>
      <c r="BI369" s="143">
        <f t="shared" si="108"/>
        <v>0</v>
      </c>
      <c r="BJ369" s="17" t="s">
        <v>79</v>
      </c>
      <c r="BK369" s="143">
        <f t="shared" si="109"/>
        <v>0</v>
      </c>
      <c r="BL369" s="17" t="s">
        <v>170</v>
      </c>
      <c r="BM369" s="142" t="s">
        <v>3970</v>
      </c>
    </row>
    <row r="370" spans="2:65" s="1" customFormat="1" ht="16.5" customHeight="1">
      <c r="B370" s="32"/>
      <c r="C370" s="131" t="s">
        <v>1727</v>
      </c>
      <c r="D370" s="131" t="s">
        <v>165</v>
      </c>
      <c r="E370" s="132" t="s">
        <v>3322</v>
      </c>
      <c r="F370" s="133" t="s">
        <v>3971</v>
      </c>
      <c r="G370" s="134" t="s">
        <v>254</v>
      </c>
      <c r="H370" s="135">
        <v>100</v>
      </c>
      <c r="I370" s="136"/>
      <c r="J370" s="137">
        <f t="shared" si="100"/>
        <v>0</v>
      </c>
      <c r="K370" s="133" t="s">
        <v>192</v>
      </c>
      <c r="L370" s="32"/>
      <c r="M370" s="138" t="s">
        <v>19</v>
      </c>
      <c r="N370" s="139" t="s">
        <v>43</v>
      </c>
      <c r="P370" s="140">
        <f t="shared" si="101"/>
        <v>0</v>
      </c>
      <c r="Q370" s="140">
        <v>14</v>
      </c>
      <c r="R370" s="140">
        <f t="shared" si="102"/>
        <v>1400</v>
      </c>
      <c r="S370" s="140">
        <v>0</v>
      </c>
      <c r="T370" s="141">
        <f t="shared" si="103"/>
        <v>0</v>
      </c>
      <c r="AR370" s="142" t="s">
        <v>170</v>
      </c>
      <c r="AT370" s="142" t="s">
        <v>165</v>
      </c>
      <c r="AU370" s="142" t="s">
        <v>79</v>
      </c>
      <c r="AY370" s="17" t="s">
        <v>163</v>
      </c>
      <c r="BE370" s="143">
        <f t="shared" si="104"/>
        <v>0</v>
      </c>
      <c r="BF370" s="143">
        <f t="shared" si="105"/>
        <v>0</v>
      </c>
      <c r="BG370" s="143">
        <f t="shared" si="106"/>
        <v>0</v>
      </c>
      <c r="BH370" s="143">
        <f t="shared" si="107"/>
        <v>0</v>
      </c>
      <c r="BI370" s="143">
        <f t="shared" si="108"/>
        <v>0</v>
      </c>
      <c r="BJ370" s="17" t="s">
        <v>79</v>
      </c>
      <c r="BK370" s="143">
        <f t="shared" si="109"/>
        <v>0</v>
      </c>
      <c r="BL370" s="17" t="s">
        <v>170</v>
      </c>
      <c r="BM370" s="142" t="s">
        <v>3972</v>
      </c>
    </row>
    <row r="371" spans="2:65" s="1" customFormat="1" ht="24.2" customHeight="1">
      <c r="B371" s="32"/>
      <c r="C371" s="131" t="s">
        <v>1734</v>
      </c>
      <c r="D371" s="131" t="s">
        <v>165</v>
      </c>
      <c r="E371" s="132" t="s">
        <v>3657</v>
      </c>
      <c r="F371" s="133" t="s">
        <v>3658</v>
      </c>
      <c r="G371" s="134" t="s">
        <v>254</v>
      </c>
      <c r="H371" s="135">
        <v>40</v>
      </c>
      <c r="I371" s="136"/>
      <c r="J371" s="137">
        <f t="shared" si="100"/>
        <v>0</v>
      </c>
      <c r="K371" s="133" t="s">
        <v>192</v>
      </c>
      <c r="L371" s="32"/>
      <c r="M371" s="138" t="s">
        <v>19</v>
      </c>
      <c r="N371" s="139" t="s">
        <v>43</v>
      </c>
      <c r="P371" s="140">
        <f t="shared" si="101"/>
        <v>0</v>
      </c>
      <c r="Q371" s="140">
        <v>36.700000000000003</v>
      </c>
      <c r="R371" s="140">
        <f t="shared" si="102"/>
        <v>1468</v>
      </c>
      <c r="S371" s="140">
        <v>0</v>
      </c>
      <c r="T371" s="141">
        <f t="shared" si="103"/>
        <v>0</v>
      </c>
      <c r="AR371" s="142" t="s">
        <v>170</v>
      </c>
      <c r="AT371" s="142" t="s">
        <v>165</v>
      </c>
      <c r="AU371" s="142" t="s">
        <v>79</v>
      </c>
      <c r="AY371" s="17" t="s">
        <v>163</v>
      </c>
      <c r="BE371" s="143">
        <f t="shared" si="104"/>
        <v>0</v>
      </c>
      <c r="BF371" s="143">
        <f t="shared" si="105"/>
        <v>0</v>
      </c>
      <c r="BG371" s="143">
        <f t="shared" si="106"/>
        <v>0</v>
      </c>
      <c r="BH371" s="143">
        <f t="shared" si="107"/>
        <v>0</v>
      </c>
      <c r="BI371" s="143">
        <f t="shared" si="108"/>
        <v>0</v>
      </c>
      <c r="BJ371" s="17" t="s">
        <v>79</v>
      </c>
      <c r="BK371" s="143">
        <f t="shared" si="109"/>
        <v>0</v>
      </c>
      <c r="BL371" s="17" t="s">
        <v>170</v>
      </c>
      <c r="BM371" s="142" t="s">
        <v>3973</v>
      </c>
    </row>
    <row r="372" spans="2:65" s="1" customFormat="1" ht="24.2" customHeight="1">
      <c r="B372" s="32"/>
      <c r="C372" s="131" t="s">
        <v>1739</v>
      </c>
      <c r="D372" s="131" t="s">
        <v>165</v>
      </c>
      <c r="E372" s="132" t="s">
        <v>3324</v>
      </c>
      <c r="F372" s="133" t="s">
        <v>3659</v>
      </c>
      <c r="G372" s="134" t="s">
        <v>254</v>
      </c>
      <c r="H372" s="135">
        <v>40</v>
      </c>
      <c r="I372" s="136"/>
      <c r="J372" s="137">
        <f t="shared" si="100"/>
        <v>0</v>
      </c>
      <c r="K372" s="133" t="s">
        <v>192</v>
      </c>
      <c r="L372" s="32"/>
      <c r="M372" s="138" t="s">
        <v>19</v>
      </c>
      <c r="N372" s="139" t="s">
        <v>43</v>
      </c>
      <c r="P372" s="140">
        <f t="shared" si="101"/>
        <v>0</v>
      </c>
      <c r="Q372" s="140">
        <v>22</v>
      </c>
      <c r="R372" s="140">
        <f t="shared" si="102"/>
        <v>880</v>
      </c>
      <c r="S372" s="140">
        <v>0</v>
      </c>
      <c r="T372" s="141">
        <f t="shared" si="103"/>
        <v>0</v>
      </c>
      <c r="AR372" s="142" t="s">
        <v>170</v>
      </c>
      <c r="AT372" s="142" t="s">
        <v>165</v>
      </c>
      <c r="AU372" s="142" t="s">
        <v>79</v>
      </c>
      <c r="AY372" s="17" t="s">
        <v>163</v>
      </c>
      <c r="BE372" s="143">
        <f t="shared" si="104"/>
        <v>0</v>
      </c>
      <c r="BF372" s="143">
        <f t="shared" si="105"/>
        <v>0</v>
      </c>
      <c r="BG372" s="143">
        <f t="shared" si="106"/>
        <v>0</v>
      </c>
      <c r="BH372" s="143">
        <f t="shared" si="107"/>
        <v>0</v>
      </c>
      <c r="BI372" s="143">
        <f t="shared" si="108"/>
        <v>0</v>
      </c>
      <c r="BJ372" s="17" t="s">
        <v>79</v>
      </c>
      <c r="BK372" s="143">
        <f t="shared" si="109"/>
        <v>0</v>
      </c>
      <c r="BL372" s="17" t="s">
        <v>170</v>
      </c>
      <c r="BM372" s="142" t="s">
        <v>3974</v>
      </c>
    </row>
    <row r="373" spans="2:65" s="1" customFormat="1" ht="16.5" customHeight="1">
      <c r="B373" s="32"/>
      <c r="C373" s="131" t="s">
        <v>1747</v>
      </c>
      <c r="D373" s="131" t="s">
        <v>165</v>
      </c>
      <c r="E373" s="132" t="s">
        <v>3975</v>
      </c>
      <c r="F373" s="133" t="s">
        <v>3663</v>
      </c>
      <c r="G373" s="134" t="s">
        <v>2382</v>
      </c>
      <c r="H373" s="135">
        <v>80</v>
      </c>
      <c r="I373" s="136"/>
      <c r="J373" s="137">
        <f t="shared" si="100"/>
        <v>0</v>
      </c>
      <c r="K373" s="133" t="s">
        <v>192</v>
      </c>
      <c r="L373" s="32"/>
      <c r="M373" s="138" t="s">
        <v>19</v>
      </c>
      <c r="N373" s="139" t="s">
        <v>43</v>
      </c>
      <c r="P373" s="140">
        <f t="shared" si="101"/>
        <v>0</v>
      </c>
      <c r="Q373" s="140">
        <v>23</v>
      </c>
      <c r="R373" s="140">
        <f t="shared" si="102"/>
        <v>1840</v>
      </c>
      <c r="S373" s="140">
        <v>0</v>
      </c>
      <c r="T373" s="141">
        <f t="shared" si="103"/>
        <v>0</v>
      </c>
      <c r="AR373" s="142" t="s">
        <v>170</v>
      </c>
      <c r="AT373" s="142" t="s">
        <v>165</v>
      </c>
      <c r="AU373" s="142" t="s">
        <v>79</v>
      </c>
      <c r="AY373" s="17" t="s">
        <v>163</v>
      </c>
      <c r="BE373" s="143">
        <f t="shared" si="104"/>
        <v>0</v>
      </c>
      <c r="BF373" s="143">
        <f t="shared" si="105"/>
        <v>0</v>
      </c>
      <c r="BG373" s="143">
        <f t="shared" si="106"/>
        <v>0</v>
      </c>
      <c r="BH373" s="143">
        <f t="shared" si="107"/>
        <v>0</v>
      </c>
      <c r="BI373" s="143">
        <f t="shared" si="108"/>
        <v>0</v>
      </c>
      <c r="BJ373" s="17" t="s">
        <v>79</v>
      </c>
      <c r="BK373" s="143">
        <f t="shared" si="109"/>
        <v>0</v>
      </c>
      <c r="BL373" s="17" t="s">
        <v>170</v>
      </c>
      <c r="BM373" s="142" t="s">
        <v>3976</v>
      </c>
    </row>
    <row r="374" spans="2:65" s="1" customFormat="1" ht="16.5" customHeight="1">
      <c r="B374" s="32"/>
      <c r="C374" s="131" t="s">
        <v>1754</v>
      </c>
      <c r="D374" s="131" t="s">
        <v>165</v>
      </c>
      <c r="E374" s="132" t="s">
        <v>3977</v>
      </c>
      <c r="F374" s="133" t="s">
        <v>3664</v>
      </c>
      <c r="G374" s="134" t="s">
        <v>2382</v>
      </c>
      <c r="H374" s="135">
        <v>80</v>
      </c>
      <c r="I374" s="136"/>
      <c r="J374" s="137">
        <f t="shared" si="100"/>
        <v>0</v>
      </c>
      <c r="K374" s="133" t="s">
        <v>192</v>
      </c>
      <c r="L374" s="32"/>
      <c r="M374" s="138" t="s">
        <v>19</v>
      </c>
      <c r="N374" s="139" t="s">
        <v>43</v>
      </c>
      <c r="P374" s="140">
        <f t="shared" si="101"/>
        <v>0</v>
      </c>
      <c r="Q374" s="140">
        <v>19</v>
      </c>
      <c r="R374" s="140">
        <f t="shared" si="102"/>
        <v>1520</v>
      </c>
      <c r="S374" s="140">
        <v>0</v>
      </c>
      <c r="T374" s="141">
        <f t="shared" si="103"/>
        <v>0</v>
      </c>
      <c r="AR374" s="142" t="s">
        <v>170</v>
      </c>
      <c r="AT374" s="142" t="s">
        <v>165</v>
      </c>
      <c r="AU374" s="142" t="s">
        <v>79</v>
      </c>
      <c r="AY374" s="17" t="s">
        <v>163</v>
      </c>
      <c r="BE374" s="143">
        <f t="shared" si="104"/>
        <v>0</v>
      </c>
      <c r="BF374" s="143">
        <f t="shared" si="105"/>
        <v>0</v>
      </c>
      <c r="BG374" s="143">
        <f t="shared" si="106"/>
        <v>0</v>
      </c>
      <c r="BH374" s="143">
        <f t="shared" si="107"/>
        <v>0</v>
      </c>
      <c r="BI374" s="143">
        <f t="shared" si="108"/>
        <v>0</v>
      </c>
      <c r="BJ374" s="17" t="s">
        <v>79</v>
      </c>
      <c r="BK374" s="143">
        <f t="shared" si="109"/>
        <v>0</v>
      </c>
      <c r="BL374" s="17" t="s">
        <v>170</v>
      </c>
      <c r="BM374" s="142" t="s">
        <v>3978</v>
      </c>
    </row>
    <row r="375" spans="2:65" s="1" customFormat="1" ht="21.75" customHeight="1">
      <c r="B375" s="32"/>
      <c r="C375" s="131" t="s">
        <v>1757</v>
      </c>
      <c r="D375" s="131" t="s">
        <v>165</v>
      </c>
      <c r="E375" s="132" t="s">
        <v>3665</v>
      </c>
      <c r="F375" s="133" t="s">
        <v>3666</v>
      </c>
      <c r="G375" s="134" t="s">
        <v>2382</v>
      </c>
      <c r="H375" s="135">
        <v>10</v>
      </c>
      <c r="I375" s="136"/>
      <c r="J375" s="137">
        <f t="shared" si="100"/>
        <v>0</v>
      </c>
      <c r="K375" s="133" t="s">
        <v>192</v>
      </c>
      <c r="L375" s="32"/>
      <c r="M375" s="138" t="s">
        <v>19</v>
      </c>
      <c r="N375" s="139" t="s">
        <v>43</v>
      </c>
      <c r="P375" s="140">
        <f t="shared" si="101"/>
        <v>0</v>
      </c>
      <c r="Q375" s="140">
        <v>44.12</v>
      </c>
      <c r="R375" s="140">
        <f t="shared" si="102"/>
        <v>441.2</v>
      </c>
      <c r="S375" s="140">
        <v>0</v>
      </c>
      <c r="T375" s="141">
        <f t="shared" si="103"/>
        <v>0</v>
      </c>
      <c r="AR375" s="142" t="s">
        <v>170</v>
      </c>
      <c r="AT375" s="142" t="s">
        <v>165</v>
      </c>
      <c r="AU375" s="142" t="s">
        <v>79</v>
      </c>
      <c r="AY375" s="17" t="s">
        <v>163</v>
      </c>
      <c r="BE375" s="143">
        <f t="shared" si="104"/>
        <v>0</v>
      </c>
      <c r="BF375" s="143">
        <f t="shared" si="105"/>
        <v>0</v>
      </c>
      <c r="BG375" s="143">
        <f t="shared" si="106"/>
        <v>0</v>
      </c>
      <c r="BH375" s="143">
        <f t="shared" si="107"/>
        <v>0</v>
      </c>
      <c r="BI375" s="143">
        <f t="shared" si="108"/>
        <v>0</v>
      </c>
      <c r="BJ375" s="17" t="s">
        <v>79</v>
      </c>
      <c r="BK375" s="143">
        <f t="shared" si="109"/>
        <v>0</v>
      </c>
      <c r="BL375" s="17" t="s">
        <v>170</v>
      </c>
      <c r="BM375" s="142" t="s">
        <v>3979</v>
      </c>
    </row>
    <row r="376" spans="2:65" s="1" customFormat="1" ht="16.5" customHeight="1">
      <c r="B376" s="32"/>
      <c r="C376" s="131" t="s">
        <v>1764</v>
      </c>
      <c r="D376" s="131" t="s">
        <v>165</v>
      </c>
      <c r="E376" s="132" t="s">
        <v>3980</v>
      </c>
      <c r="F376" s="133" t="s">
        <v>3667</v>
      </c>
      <c r="G376" s="134" t="s">
        <v>2382</v>
      </c>
      <c r="H376" s="135">
        <v>10</v>
      </c>
      <c r="I376" s="136"/>
      <c r="J376" s="137">
        <f t="shared" si="100"/>
        <v>0</v>
      </c>
      <c r="K376" s="133" t="s">
        <v>192</v>
      </c>
      <c r="L376" s="32"/>
      <c r="M376" s="138" t="s">
        <v>19</v>
      </c>
      <c r="N376" s="139" t="s">
        <v>43</v>
      </c>
      <c r="P376" s="140">
        <f t="shared" si="101"/>
        <v>0</v>
      </c>
      <c r="Q376" s="140">
        <v>7</v>
      </c>
      <c r="R376" s="140">
        <f t="shared" si="102"/>
        <v>70</v>
      </c>
      <c r="S376" s="140">
        <v>0</v>
      </c>
      <c r="T376" s="141">
        <f t="shared" si="103"/>
        <v>0</v>
      </c>
      <c r="AR376" s="142" t="s">
        <v>170</v>
      </c>
      <c r="AT376" s="142" t="s">
        <v>165</v>
      </c>
      <c r="AU376" s="142" t="s">
        <v>79</v>
      </c>
      <c r="AY376" s="17" t="s">
        <v>163</v>
      </c>
      <c r="BE376" s="143">
        <f t="shared" si="104"/>
        <v>0</v>
      </c>
      <c r="BF376" s="143">
        <f t="shared" si="105"/>
        <v>0</v>
      </c>
      <c r="BG376" s="143">
        <f t="shared" si="106"/>
        <v>0</v>
      </c>
      <c r="BH376" s="143">
        <f t="shared" si="107"/>
        <v>0</v>
      </c>
      <c r="BI376" s="143">
        <f t="shared" si="108"/>
        <v>0</v>
      </c>
      <c r="BJ376" s="17" t="s">
        <v>79</v>
      </c>
      <c r="BK376" s="143">
        <f t="shared" si="109"/>
        <v>0</v>
      </c>
      <c r="BL376" s="17" t="s">
        <v>170</v>
      </c>
      <c r="BM376" s="142" t="s">
        <v>3981</v>
      </c>
    </row>
    <row r="377" spans="2:65" s="1" customFormat="1" ht="76.349999999999994" customHeight="1">
      <c r="B377" s="32"/>
      <c r="C377" s="131" t="s">
        <v>1770</v>
      </c>
      <c r="D377" s="131" t="s">
        <v>165</v>
      </c>
      <c r="E377" s="132" t="s">
        <v>3982</v>
      </c>
      <c r="F377" s="133" t="s">
        <v>3671</v>
      </c>
      <c r="G377" s="134" t="s">
        <v>2382</v>
      </c>
      <c r="H377" s="135">
        <v>1</v>
      </c>
      <c r="I377" s="136"/>
      <c r="J377" s="137">
        <f t="shared" si="100"/>
        <v>0</v>
      </c>
      <c r="K377" s="133" t="s">
        <v>192</v>
      </c>
      <c r="L377" s="32"/>
      <c r="M377" s="138" t="s">
        <v>19</v>
      </c>
      <c r="N377" s="139" t="s">
        <v>43</v>
      </c>
      <c r="P377" s="140">
        <f t="shared" si="101"/>
        <v>0</v>
      </c>
      <c r="Q377" s="140">
        <v>560</v>
      </c>
      <c r="R377" s="140">
        <f t="shared" si="102"/>
        <v>560</v>
      </c>
      <c r="S377" s="140">
        <v>0</v>
      </c>
      <c r="T377" s="141">
        <f t="shared" si="103"/>
        <v>0</v>
      </c>
      <c r="AR377" s="142" t="s">
        <v>170</v>
      </c>
      <c r="AT377" s="142" t="s">
        <v>165</v>
      </c>
      <c r="AU377" s="142" t="s">
        <v>79</v>
      </c>
      <c r="AY377" s="17" t="s">
        <v>163</v>
      </c>
      <c r="BE377" s="143">
        <f t="shared" si="104"/>
        <v>0</v>
      </c>
      <c r="BF377" s="143">
        <f t="shared" si="105"/>
        <v>0</v>
      </c>
      <c r="BG377" s="143">
        <f t="shared" si="106"/>
        <v>0</v>
      </c>
      <c r="BH377" s="143">
        <f t="shared" si="107"/>
        <v>0</v>
      </c>
      <c r="BI377" s="143">
        <f t="shared" si="108"/>
        <v>0</v>
      </c>
      <c r="BJ377" s="17" t="s">
        <v>79</v>
      </c>
      <c r="BK377" s="143">
        <f t="shared" si="109"/>
        <v>0</v>
      </c>
      <c r="BL377" s="17" t="s">
        <v>170</v>
      </c>
      <c r="BM377" s="142" t="s">
        <v>3983</v>
      </c>
    </row>
    <row r="378" spans="2:65" s="1" customFormat="1" ht="66.75" customHeight="1">
      <c r="B378" s="32"/>
      <c r="C378" s="131" t="s">
        <v>1777</v>
      </c>
      <c r="D378" s="131" t="s">
        <v>165</v>
      </c>
      <c r="E378" s="132" t="s">
        <v>3984</v>
      </c>
      <c r="F378" s="133" t="s">
        <v>3672</v>
      </c>
      <c r="G378" s="134" t="s">
        <v>2382</v>
      </c>
      <c r="H378" s="135">
        <v>1</v>
      </c>
      <c r="I378" s="136"/>
      <c r="J378" s="137">
        <f t="shared" si="100"/>
        <v>0</v>
      </c>
      <c r="K378" s="133" t="s">
        <v>192</v>
      </c>
      <c r="L378" s="32"/>
      <c r="M378" s="138" t="s">
        <v>19</v>
      </c>
      <c r="N378" s="139" t="s">
        <v>43</v>
      </c>
      <c r="P378" s="140">
        <f t="shared" si="101"/>
        <v>0</v>
      </c>
      <c r="Q378" s="140">
        <v>3200</v>
      </c>
      <c r="R378" s="140">
        <f t="shared" si="102"/>
        <v>3200</v>
      </c>
      <c r="S378" s="140">
        <v>0</v>
      </c>
      <c r="T378" s="141">
        <f t="shared" si="103"/>
        <v>0</v>
      </c>
      <c r="AR378" s="142" t="s">
        <v>170</v>
      </c>
      <c r="AT378" s="142" t="s">
        <v>165</v>
      </c>
      <c r="AU378" s="142" t="s">
        <v>79</v>
      </c>
      <c r="AY378" s="17" t="s">
        <v>163</v>
      </c>
      <c r="BE378" s="143">
        <f t="shared" si="104"/>
        <v>0</v>
      </c>
      <c r="BF378" s="143">
        <f t="shared" si="105"/>
        <v>0</v>
      </c>
      <c r="BG378" s="143">
        <f t="shared" si="106"/>
        <v>0</v>
      </c>
      <c r="BH378" s="143">
        <f t="shared" si="107"/>
        <v>0</v>
      </c>
      <c r="BI378" s="143">
        <f t="shared" si="108"/>
        <v>0</v>
      </c>
      <c r="BJ378" s="17" t="s">
        <v>79</v>
      </c>
      <c r="BK378" s="143">
        <f t="shared" si="109"/>
        <v>0</v>
      </c>
      <c r="BL378" s="17" t="s">
        <v>170</v>
      </c>
      <c r="BM378" s="142" t="s">
        <v>3985</v>
      </c>
    </row>
    <row r="379" spans="2:65" s="11" customFormat="1" ht="25.9" customHeight="1">
      <c r="B379" s="119"/>
      <c r="D379" s="120" t="s">
        <v>71</v>
      </c>
      <c r="E379" s="121" t="s">
        <v>3531</v>
      </c>
      <c r="F379" s="121" t="s">
        <v>3986</v>
      </c>
      <c r="I379" s="122"/>
      <c r="J379" s="123">
        <f>BK379</f>
        <v>0</v>
      </c>
      <c r="L379" s="119"/>
      <c r="M379" s="124"/>
      <c r="P379" s="125">
        <f>SUM(P380:P395)</f>
        <v>0</v>
      </c>
      <c r="R379" s="125">
        <f>SUM(R380:R395)</f>
        <v>191461</v>
      </c>
      <c r="T379" s="126">
        <f>SUM(T380:T395)</f>
        <v>0</v>
      </c>
      <c r="AR379" s="120" t="s">
        <v>79</v>
      </c>
      <c r="AT379" s="127" t="s">
        <v>71</v>
      </c>
      <c r="AU379" s="127" t="s">
        <v>72</v>
      </c>
      <c r="AY379" s="120" t="s">
        <v>163</v>
      </c>
      <c r="BK379" s="128">
        <f>SUM(BK380:BK395)</f>
        <v>0</v>
      </c>
    </row>
    <row r="380" spans="2:65" s="1" customFormat="1" ht="16.5" customHeight="1">
      <c r="B380" s="32"/>
      <c r="C380" s="131" t="s">
        <v>1780</v>
      </c>
      <c r="D380" s="131" t="s">
        <v>165</v>
      </c>
      <c r="E380" s="132" t="s">
        <v>3987</v>
      </c>
      <c r="F380" s="133" t="s">
        <v>3988</v>
      </c>
      <c r="G380" s="134" t="s">
        <v>2382</v>
      </c>
      <c r="H380" s="135">
        <v>1</v>
      </c>
      <c r="I380" s="136"/>
      <c r="J380" s="137">
        <f t="shared" ref="J380:J395" si="110">ROUND(I380*H380,2)</f>
        <v>0</v>
      </c>
      <c r="K380" s="133" t="s">
        <v>192</v>
      </c>
      <c r="L380" s="32"/>
      <c r="M380" s="138" t="s">
        <v>19</v>
      </c>
      <c r="N380" s="139" t="s">
        <v>43</v>
      </c>
      <c r="P380" s="140">
        <f t="shared" ref="P380:P395" si="111">O380*H380</f>
        <v>0</v>
      </c>
      <c r="Q380" s="140">
        <v>2670</v>
      </c>
      <c r="R380" s="140">
        <f t="shared" ref="R380:R395" si="112">Q380*H380</f>
        <v>2670</v>
      </c>
      <c r="S380" s="140">
        <v>0</v>
      </c>
      <c r="T380" s="141">
        <f t="shared" ref="T380:T395" si="113">S380*H380</f>
        <v>0</v>
      </c>
      <c r="AR380" s="142" t="s">
        <v>170</v>
      </c>
      <c r="AT380" s="142" t="s">
        <v>165</v>
      </c>
      <c r="AU380" s="142" t="s">
        <v>79</v>
      </c>
      <c r="AY380" s="17" t="s">
        <v>163</v>
      </c>
      <c r="BE380" s="143">
        <f t="shared" ref="BE380:BE395" si="114">IF(N380="základní",J380,0)</f>
        <v>0</v>
      </c>
      <c r="BF380" s="143">
        <f t="shared" ref="BF380:BF395" si="115">IF(N380="snížená",J380,0)</f>
        <v>0</v>
      </c>
      <c r="BG380" s="143">
        <f t="shared" ref="BG380:BG395" si="116">IF(N380="zákl. přenesená",J380,0)</f>
        <v>0</v>
      </c>
      <c r="BH380" s="143">
        <f t="shared" ref="BH380:BH395" si="117">IF(N380="sníž. přenesená",J380,0)</f>
        <v>0</v>
      </c>
      <c r="BI380" s="143">
        <f t="shared" ref="BI380:BI395" si="118">IF(N380="nulová",J380,0)</f>
        <v>0</v>
      </c>
      <c r="BJ380" s="17" t="s">
        <v>79</v>
      </c>
      <c r="BK380" s="143">
        <f t="shared" ref="BK380:BK395" si="119">ROUND(I380*H380,2)</f>
        <v>0</v>
      </c>
      <c r="BL380" s="17" t="s">
        <v>170</v>
      </c>
      <c r="BM380" s="142" t="s">
        <v>3989</v>
      </c>
    </row>
    <row r="381" spans="2:65" s="1" customFormat="1" ht="62.65" customHeight="1">
      <c r="B381" s="32"/>
      <c r="C381" s="131" t="s">
        <v>1785</v>
      </c>
      <c r="D381" s="131" t="s">
        <v>165</v>
      </c>
      <c r="E381" s="132" t="s">
        <v>3533</v>
      </c>
      <c r="F381" s="133" t="s">
        <v>3990</v>
      </c>
      <c r="G381" s="134" t="s">
        <v>2382</v>
      </c>
      <c r="H381" s="135">
        <v>1</v>
      </c>
      <c r="I381" s="136"/>
      <c r="J381" s="137">
        <f t="shared" si="110"/>
        <v>0</v>
      </c>
      <c r="K381" s="133" t="s">
        <v>192</v>
      </c>
      <c r="L381" s="32"/>
      <c r="M381" s="138" t="s">
        <v>19</v>
      </c>
      <c r="N381" s="139" t="s">
        <v>43</v>
      </c>
      <c r="P381" s="140">
        <f t="shared" si="111"/>
        <v>0</v>
      </c>
      <c r="Q381" s="140">
        <v>14340</v>
      </c>
      <c r="R381" s="140">
        <f t="shared" si="112"/>
        <v>14340</v>
      </c>
      <c r="S381" s="140">
        <v>0</v>
      </c>
      <c r="T381" s="141">
        <f t="shared" si="113"/>
        <v>0</v>
      </c>
      <c r="AR381" s="142" t="s">
        <v>170</v>
      </c>
      <c r="AT381" s="142" t="s">
        <v>165</v>
      </c>
      <c r="AU381" s="142" t="s">
        <v>79</v>
      </c>
      <c r="AY381" s="17" t="s">
        <v>163</v>
      </c>
      <c r="BE381" s="143">
        <f t="shared" si="114"/>
        <v>0</v>
      </c>
      <c r="BF381" s="143">
        <f t="shared" si="115"/>
        <v>0</v>
      </c>
      <c r="BG381" s="143">
        <f t="shared" si="116"/>
        <v>0</v>
      </c>
      <c r="BH381" s="143">
        <f t="shared" si="117"/>
        <v>0</v>
      </c>
      <c r="BI381" s="143">
        <f t="shared" si="118"/>
        <v>0</v>
      </c>
      <c r="BJ381" s="17" t="s">
        <v>79</v>
      </c>
      <c r="BK381" s="143">
        <f t="shared" si="119"/>
        <v>0</v>
      </c>
      <c r="BL381" s="17" t="s">
        <v>170</v>
      </c>
      <c r="BM381" s="142" t="s">
        <v>3991</v>
      </c>
    </row>
    <row r="382" spans="2:65" s="1" customFormat="1" ht="16.5" customHeight="1">
      <c r="B382" s="32"/>
      <c r="C382" s="131" t="s">
        <v>1792</v>
      </c>
      <c r="D382" s="131" t="s">
        <v>165</v>
      </c>
      <c r="E382" s="132" t="s">
        <v>3535</v>
      </c>
      <c r="F382" s="133" t="s">
        <v>3992</v>
      </c>
      <c r="G382" s="134" t="s">
        <v>2382</v>
      </c>
      <c r="H382" s="135">
        <v>2</v>
      </c>
      <c r="I382" s="136"/>
      <c r="J382" s="137">
        <f t="shared" si="110"/>
        <v>0</v>
      </c>
      <c r="K382" s="133" t="s">
        <v>192</v>
      </c>
      <c r="L382" s="32"/>
      <c r="M382" s="138" t="s">
        <v>19</v>
      </c>
      <c r="N382" s="139" t="s">
        <v>43</v>
      </c>
      <c r="P382" s="140">
        <f t="shared" si="111"/>
        <v>0</v>
      </c>
      <c r="Q382" s="140">
        <v>800</v>
      </c>
      <c r="R382" s="140">
        <f t="shared" si="112"/>
        <v>1600</v>
      </c>
      <c r="S382" s="140">
        <v>0</v>
      </c>
      <c r="T382" s="141">
        <f t="shared" si="113"/>
        <v>0</v>
      </c>
      <c r="AR382" s="142" t="s">
        <v>170</v>
      </c>
      <c r="AT382" s="142" t="s">
        <v>165</v>
      </c>
      <c r="AU382" s="142" t="s">
        <v>79</v>
      </c>
      <c r="AY382" s="17" t="s">
        <v>163</v>
      </c>
      <c r="BE382" s="143">
        <f t="shared" si="114"/>
        <v>0</v>
      </c>
      <c r="BF382" s="143">
        <f t="shared" si="115"/>
        <v>0</v>
      </c>
      <c r="BG382" s="143">
        <f t="shared" si="116"/>
        <v>0</v>
      </c>
      <c r="BH382" s="143">
        <f t="shared" si="117"/>
        <v>0</v>
      </c>
      <c r="BI382" s="143">
        <f t="shared" si="118"/>
        <v>0</v>
      </c>
      <c r="BJ382" s="17" t="s">
        <v>79</v>
      </c>
      <c r="BK382" s="143">
        <f t="shared" si="119"/>
        <v>0</v>
      </c>
      <c r="BL382" s="17" t="s">
        <v>170</v>
      </c>
      <c r="BM382" s="142" t="s">
        <v>3993</v>
      </c>
    </row>
    <row r="383" spans="2:65" s="1" customFormat="1" ht="44.25" customHeight="1">
      <c r="B383" s="32"/>
      <c r="C383" s="131" t="s">
        <v>1798</v>
      </c>
      <c r="D383" s="131" t="s">
        <v>165</v>
      </c>
      <c r="E383" s="132" t="s">
        <v>3537</v>
      </c>
      <c r="F383" s="133" t="s">
        <v>3994</v>
      </c>
      <c r="G383" s="134" t="s">
        <v>2382</v>
      </c>
      <c r="H383" s="135">
        <v>2</v>
      </c>
      <c r="I383" s="136"/>
      <c r="J383" s="137">
        <f t="shared" si="110"/>
        <v>0</v>
      </c>
      <c r="K383" s="133" t="s">
        <v>192</v>
      </c>
      <c r="L383" s="32"/>
      <c r="M383" s="138" t="s">
        <v>19</v>
      </c>
      <c r="N383" s="139" t="s">
        <v>43</v>
      </c>
      <c r="P383" s="140">
        <f t="shared" si="111"/>
        <v>0</v>
      </c>
      <c r="Q383" s="140">
        <v>2559</v>
      </c>
      <c r="R383" s="140">
        <f t="shared" si="112"/>
        <v>5118</v>
      </c>
      <c r="S383" s="140">
        <v>0</v>
      </c>
      <c r="T383" s="141">
        <f t="shared" si="113"/>
        <v>0</v>
      </c>
      <c r="AR383" s="142" t="s">
        <v>170</v>
      </c>
      <c r="AT383" s="142" t="s">
        <v>165</v>
      </c>
      <c r="AU383" s="142" t="s">
        <v>79</v>
      </c>
      <c r="AY383" s="17" t="s">
        <v>163</v>
      </c>
      <c r="BE383" s="143">
        <f t="shared" si="114"/>
        <v>0</v>
      </c>
      <c r="BF383" s="143">
        <f t="shared" si="115"/>
        <v>0</v>
      </c>
      <c r="BG383" s="143">
        <f t="shared" si="116"/>
        <v>0</v>
      </c>
      <c r="BH383" s="143">
        <f t="shared" si="117"/>
        <v>0</v>
      </c>
      <c r="BI383" s="143">
        <f t="shared" si="118"/>
        <v>0</v>
      </c>
      <c r="BJ383" s="17" t="s">
        <v>79</v>
      </c>
      <c r="BK383" s="143">
        <f t="shared" si="119"/>
        <v>0</v>
      </c>
      <c r="BL383" s="17" t="s">
        <v>170</v>
      </c>
      <c r="BM383" s="142" t="s">
        <v>3995</v>
      </c>
    </row>
    <row r="384" spans="2:65" s="1" customFormat="1" ht="16.5" customHeight="1">
      <c r="B384" s="32"/>
      <c r="C384" s="131" t="s">
        <v>1804</v>
      </c>
      <c r="D384" s="131" t="s">
        <v>165</v>
      </c>
      <c r="E384" s="132" t="s">
        <v>3996</v>
      </c>
      <c r="F384" s="133" t="s">
        <v>3997</v>
      </c>
      <c r="G384" s="134" t="s">
        <v>2382</v>
      </c>
      <c r="H384" s="135">
        <v>1</v>
      </c>
      <c r="I384" s="136"/>
      <c r="J384" s="137">
        <f t="shared" si="110"/>
        <v>0</v>
      </c>
      <c r="K384" s="133" t="s">
        <v>192</v>
      </c>
      <c r="L384" s="32"/>
      <c r="M384" s="138" t="s">
        <v>19</v>
      </c>
      <c r="N384" s="139" t="s">
        <v>43</v>
      </c>
      <c r="P384" s="140">
        <f t="shared" si="111"/>
        <v>0</v>
      </c>
      <c r="Q384" s="140">
        <v>3120</v>
      </c>
      <c r="R384" s="140">
        <f t="shared" si="112"/>
        <v>3120</v>
      </c>
      <c r="S384" s="140">
        <v>0</v>
      </c>
      <c r="T384" s="141">
        <f t="shared" si="113"/>
        <v>0</v>
      </c>
      <c r="AR384" s="142" t="s">
        <v>170</v>
      </c>
      <c r="AT384" s="142" t="s">
        <v>165</v>
      </c>
      <c r="AU384" s="142" t="s">
        <v>79</v>
      </c>
      <c r="AY384" s="17" t="s">
        <v>163</v>
      </c>
      <c r="BE384" s="143">
        <f t="shared" si="114"/>
        <v>0</v>
      </c>
      <c r="BF384" s="143">
        <f t="shared" si="115"/>
        <v>0</v>
      </c>
      <c r="BG384" s="143">
        <f t="shared" si="116"/>
        <v>0</v>
      </c>
      <c r="BH384" s="143">
        <f t="shared" si="117"/>
        <v>0</v>
      </c>
      <c r="BI384" s="143">
        <f t="shared" si="118"/>
        <v>0</v>
      </c>
      <c r="BJ384" s="17" t="s">
        <v>79</v>
      </c>
      <c r="BK384" s="143">
        <f t="shared" si="119"/>
        <v>0</v>
      </c>
      <c r="BL384" s="17" t="s">
        <v>170</v>
      </c>
      <c r="BM384" s="142" t="s">
        <v>3998</v>
      </c>
    </row>
    <row r="385" spans="2:65" s="1" customFormat="1" ht="78" customHeight="1">
      <c r="B385" s="32"/>
      <c r="C385" s="131" t="s">
        <v>1810</v>
      </c>
      <c r="D385" s="131" t="s">
        <v>165</v>
      </c>
      <c r="E385" s="132" t="s">
        <v>3539</v>
      </c>
      <c r="F385" s="133" t="s">
        <v>3999</v>
      </c>
      <c r="G385" s="134" t="s">
        <v>2382</v>
      </c>
      <c r="H385" s="135">
        <v>1</v>
      </c>
      <c r="I385" s="136"/>
      <c r="J385" s="137">
        <f t="shared" si="110"/>
        <v>0</v>
      </c>
      <c r="K385" s="133" t="s">
        <v>192</v>
      </c>
      <c r="L385" s="32"/>
      <c r="M385" s="138" t="s">
        <v>19</v>
      </c>
      <c r="N385" s="139" t="s">
        <v>43</v>
      </c>
      <c r="P385" s="140">
        <f t="shared" si="111"/>
        <v>0</v>
      </c>
      <c r="Q385" s="140">
        <v>32000</v>
      </c>
      <c r="R385" s="140">
        <f t="shared" si="112"/>
        <v>32000</v>
      </c>
      <c r="S385" s="140">
        <v>0</v>
      </c>
      <c r="T385" s="141">
        <f t="shared" si="113"/>
        <v>0</v>
      </c>
      <c r="AR385" s="142" t="s">
        <v>170</v>
      </c>
      <c r="AT385" s="142" t="s">
        <v>165</v>
      </c>
      <c r="AU385" s="142" t="s">
        <v>79</v>
      </c>
      <c r="AY385" s="17" t="s">
        <v>163</v>
      </c>
      <c r="BE385" s="143">
        <f t="shared" si="114"/>
        <v>0</v>
      </c>
      <c r="BF385" s="143">
        <f t="shared" si="115"/>
        <v>0</v>
      </c>
      <c r="BG385" s="143">
        <f t="shared" si="116"/>
        <v>0</v>
      </c>
      <c r="BH385" s="143">
        <f t="shared" si="117"/>
        <v>0</v>
      </c>
      <c r="BI385" s="143">
        <f t="shared" si="118"/>
        <v>0</v>
      </c>
      <c r="BJ385" s="17" t="s">
        <v>79</v>
      </c>
      <c r="BK385" s="143">
        <f t="shared" si="119"/>
        <v>0</v>
      </c>
      <c r="BL385" s="17" t="s">
        <v>170</v>
      </c>
      <c r="BM385" s="142" t="s">
        <v>4000</v>
      </c>
    </row>
    <row r="386" spans="2:65" s="1" customFormat="1" ht="90" customHeight="1">
      <c r="B386" s="32"/>
      <c r="C386" s="131" t="s">
        <v>1816</v>
      </c>
      <c r="D386" s="131" t="s">
        <v>165</v>
      </c>
      <c r="E386" s="132" t="s">
        <v>3541</v>
      </c>
      <c r="F386" s="133" t="s">
        <v>4001</v>
      </c>
      <c r="G386" s="134" t="s">
        <v>2382</v>
      </c>
      <c r="H386" s="135">
        <v>1</v>
      </c>
      <c r="I386" s="136"/>
      <c r="J386" s="137">
        <f t="shared" si="110"/>
        <v>0</v>
      </c>
      <c r="K386" s="133" t="s">
        <v>192</v>
      </c>
      <c r="L386" s="32"/>
      <c r="M386" s="138" t="s">
        <v>19</v>
      </c>
      <c r="N386" s="139" t="s">
        <v>43</v>
      </c>
      <c r="P386" s="140">
        <f t="shared" si="111"/>
        <v>0</v>
      </c>
      <c r="Q386" s="140">
        <v>19698</v>
      </c>
      <c r="R386" s="140">
        <f t="shared" si="112"/>
        <v>19698</v>
      </c>
      <c r="S386" s="140">
        <v>0</v>
      </c>
      <c r="T386" s="141">
        <f t="shared" si="113"/>
        <v>0</v>
      </c>
      <c r="AR386" s="142" t="s">
        <v>170</v>
      </c>
      <c r="AT386" s="142" t="s">
        <v>165</v>
      </c>
      <c r="AU386" s="142" t="s">
        <v>79</v>
      </c>
      <c r="AY386" s="17" t="s">
        <v>163</v>
      </c>
      <c r="BE386" s="143">
        <f t="shared" si="114"/>
        <v>0</v>
      </c>
      <c r="BF386" s="143">
        <f t="shared" si="115"/>
        <v>0</v>
      </c>
      <c r="BG386" s="143">
        <f t="shared" si="116"/>
        <v>0</v>
      </c>
      <c r="BH386" s="143">
        <f t="shared" si="117"/>
        <v>0</v>
      </c>
      <c r="BI386" s="143">
        <f t="shared" si="118"/>
        <v>0</v>
      </c>
      <c r="BJ386" s="17" t="s">
        <v>79</v>
      </c>
      <c r="BK386" s="143">
        <f t="shared" si="119"/>
        <v>0</v>
      </c>
      <c r="BL386" s="17" t="s">
        <v>170</v>
      </c>
      <c r="BM386" s="142" t="s">
        <v>4002</v>
      </c>
    </row>
    <row r="387" spans="2:65" s="1" customFormat="1" ht="16.5" customHeight="1">
      <c r="B387" s="32"/>
      <c r="C387" s="131" t="s">
        <v>1823</v>
      </c>
      <c r="D387" s="131" t="s">
        <v>165</v>
      </c>
      <c r="E387" s="132" t="s">
        <v>4003</v>
      </c>
      <c r="F387" s="133" t="s">
        <v>4004</v>
      </c>
      <c r="G387" s="134" t="s">
        <v>2382</v>
      </c>
      <c r="H387" s="135">
        <v>3</v>
      </c>
      <c r="I387" s="136"/>
      <c r="J387" s="137">
        <f t="shared" si="110"/>
        <v>0</v>
      </c>
      <c r="K387" s="133" t="s">
        <v>192</v>
      </c>
      <c r="L387" s="32"/>
      <c r="M387" s="138" t="s">
        <v>19</v>
      </c>
      <c r="N387" s="139" t="s">
        <v>43</v>
      </c>
      <c r="P387" s="140">
        <f t="shared" si="111"/>
        <v>0</v>
      </c>
      <c r="Q387" s="140">
        <v>454</v>
      </c>
      <c r="R387" s="140">
        <f t="shared" si="112"/>
        <v>1362</v>
      </c>
      <c r="S387" s="140">
        <v>0</v>
      </c>
      <c r="T387" s="141">
        <f t="shared" si="113"/>
        <v>0</v>
      </c>
      <c r="AR387" s="142" t="s">
        <v>170</v>
      </c>
      <c r="AT387" s="142" t="s">
        <v>165</v>
      </c>
      <c r="AU387" s="142" t="s">
        <v>79</v>
      </c>
      <c r="AY387" s="17" t="s">
        <v>163</v>
      </c>
      <c r="BE387" s="143">
        <f t="shared" si="114"/>
        <v>0</v>
      </c>
      <c r="BF387" s="143">
        <f t="shared" si="115"/>
        <v>0</v>
      </c>
      <c r="BG387" s="143">
        <f t="shared" si="116"/>
        <v>0</v>
      </c>
      <c r="BH387" s="143">
        <f t="shared" si="117"/>
        <v>0</v>
      </c>
      <c r="BI387" s="143">
        <f t="shared" si="118"/>
        <v>0</v>
      </c>
      <c r="BJ387" s="17" t="s">
        <v>79</v>
      </c>
      <c r="BK387" s="143">
        <f t="shared" si="119"/>
        <v>0</v>
      </c>
      <c r="BL387" s="17" t="s">
        <v>170</v>
      </c>
      <c r="BM387" s="142" t="s">
        <v>4005</v>
      </c>
    </row>
    <row r="388" spans="2:65" s="1" customFormat="1" ht="49.15" customHeight="1">
      <c r="B388" s="32"/>
      <c r="C388" s="131" t="s">
        <v>1826</v>
      </c>
      <c r="D388" s="131" t="s">
        <v>165</v>
      </c>
      <c r="E388" s="132" t="s">
        <v>3543</v>
      </c>
      <c r="F388" s="133" t="s">
        <v>4006</v>
      </c>
      <c r="G388" s="134" t="s">
        <v>2382</v>
      </c>
      <c r="H388" s="135">
        <v>3</v>
      </c>
      <c r="I388" s="136"/>
      <c r="J388" s="137">
        <f t="shared" si="110"/>
        <v>0</v>
      </c>
      <c r="K388" s="133" t="s">
        <v>192</v>
      </c>
      <c r="L388" s="32"/>
      <c r="M388" s="138" t="s">
        <v>19</v>
      </c>
      <c r="N388" s="139" t="s">
        <v>43</v>
      </c>
      <c r="P388" s="140">
        <f t="shared" si="111"/>
        <v>0</v>
      </c>
      <c r="Q388" s="140">
        <v>7780</v>
      </c>
      <c r="R388" s="140">
        <f t="shared" si="112"/>
        <v>23340</v>
      </c>
      <c r="S388" s="140">
        <v>0</v>
      </c>
      <c r="T388" s="141">
        <f t="shared" si="113"/>
        <v>0</v>
      </c>
      <c r="AR388" s="142" t="s">
        <v>170</v>
      </c>
      <c r="AT388" s="142" t="s">
        <v>165</v>
      </c>
      <c r="AU388" s="142" t="s">
        <v>79</v>
      </c>
      <c r="AY388" s="17" t="s">
        <v>163</v>
      </c>
      <c r="BE388" s="143">
        <f t="shared" si="114"/>
        <v>0</v>
      </c>
      <c r="BF388" s="143">
        <f t="shared" si="115"/>
        <v>0</v>
      </c>
      <c r="BG388" s="143">
        <f t="shared" si="116"/>
        <v>0</v>
      </c>
      <c r="BH388" s="143">
        <f t="shared" si="117"/>
        <v>0</v>
      </c>
      <c r="BI388" s="143">
        <f t="shared" si="118"/>
        <v>0</v>
      </c>
      <c r="BJ388" s="17" t="s">
        <v>79</v>
      </c>
      <c r="BK388" s="143">
        <f t="shared" si="119"/>
        <v>0</v>
      </c>
      <c r="BL388" s="17" t="s">
        <v>170</v>
      </c>
      <c r="BM388" s="142" t="s">
        <v>4007</v>
      </c>
    </row>
    <row r="389" spans="2:65" s="1" customFormat="1" ht="16.5" customHeight="1">
      <c r="B389" s="32"/>
      <c r="C389" s="131" t="s">
        <v>1832</v>
      </c>
      <c r="D389" s="131" t="s">
        <v>165</v>
      </c>
      <c r="E389" s="132" t="s">
        <v>4008</v>
      </c>
      <c r="F389" s="133" t="s">
        <v>4009</v>
      </c>
      <c r="G389" s="134" t="s">
        <v>2382</v>
      </c>
      <c r="H389" s="135">
        <v>9</v>
      </c>
      <c r="I389" s="136"/>
      <c r="J389" s="137">
        <f t="shared" si="110"/>
        <v>0</v>
      </c>
      <c r="K389" s="133" t="s">
        <v>192</v>
      </c>
      <c r="L389" s="32"/>
      <c r="M389" s="138" t="s">
        <v>19</v>
      </c>
      <c r="N389" s="139" t="s">
        <v>43</v>
      </c>
      <c r="P389" s="140">
        <f t="shared" si="111"/>
        <v>0</v>
      </c>
      <c r="Q389" s="140">
        <v>369</v>
      </c>
      <c r="R389" s="140">
        <f t="shared" si="112"/>
        <v>3321</v>
      </c>
      <c r="S389" s="140">
        <v>0</v>
      </c>
      <c r="T389" s="141">
        <f t="shared" si="113"/>
        <v>0</v>
      </c>
      <c r="AR389" s="142" t="s">
        <v>170</v>
      </c>
      <c r="AT389" s="142" t="s">
        <v>165</v>
      </c>
      <c r="AU389" s="142" t="s">
        <v>79</v>
      </c>
      <c r="AY389" s="17" t="s">
        <v>163</v>
      </c>
      <c r="BE389" s="143">
        <f t="shared" si="114"/>
        <v>0</v>
      </c>
      <c r="BF389" s="143">
        <f t="shared" si="115"/>
        <v>0</v>
      </c>
      <c r="BG389" s="143">
        <f t="shared" si="116"/>
        <v>0</v>
      </c>
      <c r="BH389" s="143">
        <f t="shared" si="117"/>
        <v>0</v>
      </c>
      <c r="BI389" s="143">
        <f t="shared" si="118"/>
        <v>0</v>
      </c>
      <c r="BJ389" s="17" t="s">
        <v>79</v>
      </c>
      <c r="BK389" s="143">
        <f t="shared" si="119"/>
        <v>0</v>
      </c>
      <c r="BL389" s="17" t="s">
        <v>170</v>
      </c>
      <c r="BM389" s="142" t="s">
        <v>4010</v>
      </c>
    </row>
    <row r="390" spans="2:65" s="1" customFormat="1" ht="55.5" customHeight="1">
      <c r="B390" s="32"/>
      <c r="C390" s="131" t="s">
        <v>1835</v>
      </c>
      <c r="D390" s="131" t="s">
        <v>165</v>
      </c>
      <c r="E390" s="132" t="s">
        <v>3545</v>
      </c>
      <c r="F390" s="133" t="s">
        <v>4011</v>
      </c>
      <c r="G390" s="134" t="s">
        <v>2382</v>
      </c>
      <c r="H390" s="135">
        <v>9</v>
      </c>
      <c r="I390" s="136"/>
      <c r="J390" s="137">
        <f t="shared" si="110"/>
        <v>0</v>
      </c>
      <c r="K390" s="133" t="s">
        <v>192</v>
      </c>
      <c r="L390" s="32"/>
      <c r="M390" s="138" t="s">
        <v>19</v>
      </c>
      <c r="N390" s="139" t="s">
        <v>43</v>
      </c>
      <c r="P390" s="140">
        <f t="shared" si="111"/>
        <v>0</v>
      </c>
      <c r="Q390" s="140">
        <v>7110</v>
      </c>
      <c r="R390" s="140">
        <f t="shared" si="112"/>
        <v>63990</v>
      </c>
      <c r="S390" s="140">
        <v>0</v>
      </c>
      <c r="T390" s="141">
        <f t="shared" si="113"/>
        <v>0</v>
      </c>
      <c r="AR390" s="142" t="s">
        <v>170</v>
      </c>
      <c r="AT390" s="142" t="s">
        <v>165</v>
      </c>
      <c r="AU390" s="142" t="s">
        <v>79</v>
      </c>
      <c r="AY390" s="17" t="s">
        <v>163</v>
      </c>
      <c r="BE390" s="143">
        <f t="shared" si="114"/>
        <v>0</v>
      </c>
      <c r="BF390" s="143">
        <f t="shared" si="115"/>
        <v>0</v>
      </c>
      <c r="BG390" s="143">
        <f t="shared" si="116"/>
        <v>0</v>
      </c>
      <c r="BH390" s="143">
        <f t="shared" si="117"/>
        <v>0</v>
      </c>
      <c r="BI390" s="143">
        <f t="shared" si="118"/>
        <v>0</v>
      </c>
      <c r="BJ390" s="17" t="s">
        <v>79</v>
      </c>
      <c r="BK390" s="143">
        <f t="shared" si="119"/>
        <v>0</v>
      </c>
      <c r="BL390" s="17" t="s">
        <v>170</v>
      </c>
      <c r="BM390" s="142" t="s">
        <v>4012</v>
      </c>
    </row>
    <row r="391" spans="2:65" s="1" customFormat="1" ht="16.5" customHeight="1">
      <c r="B391" s="32"/>
      <c r="C391" s="131" t="s">
        <v>1841</v>
      </c>
      <c r="D391" s="131" t="s">
        <v>165</v>
      </c>
      <c r="E391" s="132" t="s">
        <v>4013</v>
      </c>
      <c r="F391" s="133" t="s">
        <v>4014</v>
      </c>
      <c r="G391" s="134" t="s">
        <v>2382</v>
      </c>
      <c r="H391" s="135">
        <v>12</v>
      </c>
      <c r="I391" s="136"/>
      <c r="J391" s="137">
        <f t="shared" si="110"/>
        <v>0</v>
      </c>
      <c r="K391" s="133" t="s">
        <v>192</v>
      </c>
      <c r="L391" s="32"/>
      <c r="M391" s="138" t="s">
        <v>19</v>
      </c>
      <c r="N391" s="139" t="s">
        <v>43</v>
      </c>
      <c r="P391" s="140">
        <f t="shared" si="111"/>
        <v>0</v>
      </c>
      <c r="Q391" s="140">
        <v>471</v>
      </c>
      <c r="R391" s="140">
        <f t="shared" si="112"/>
        <v>5652</v>
      </c>
      <c r="S391" s="140">
        <v>0</v>
      </c>
      <c r="T391" s="141">
        <f t="shared" si="113"/>
        <v>0</v>
      </c>
      <c r="AR391" s="142" t="s">
        <v>170</v>
      </c>
      <c r="AT391" s="142" t="s">
        <v>165</v>
      </c>
      <c r="AU391" s="142" t="s">
        <v>79</v>
      </c>
      <c r="AY391" s="17" t="s">
        <v>163</v>
      </c>
      <c r="BE391" s="143">
        <f t="shared" si="114"/>
        <v>0</v>
      </c>
      <c r="BF391" s="143">
        <f t="shared" si="115"/>
        <v>0</v>
      </c>
      <c r="BG391" s="143">
        <f t="shared" si="116"/>
        <v>0</v>
      </c>
      <c r="BH391" s="143">
        <f t="shared" si="117"/>
        <v>0</v>
      </c>
      <c r="BI391" s="143">
        <f t="shared" si="118"/>
        <v>0</v>
      </c>
      <c r="BJ391" s="17" t="s">
        <v>79</v>
      </c>
      <c r="BK391" s="143">
        <f t="shared" si="119"/>
        <v>0</v>
      </c>
      <c r="BL391" s="17" t="s">
        <v>170</v>
      </c>
      <c r="BM391" s="142" t="s">
        <v>4015</v>
      </c>
    </row>
    <row r="392" spans="2:65" s="1" customFormat="1" ht="16.5" customHeight="1">
      <c r="B392" s="32"/>
      <c r="C392" s="131" t="s">
        <v>1844</v>
      </c>
      <c r="D392" s="131" t="s">
        <v>165</v>
      </c>
      <c r="E392" s="132" t="s">
        <v>3547</v>
      </c>
      <c r="F392" s="133" t="s">
        <v>4016</v>
      </c>
      <c r="G392" s="134" t="s">
        <v>2382</v>
      </c>
      <c r="H392" s="135">
        <v>1</v>
      </c>
      <c r="I392" s="136"/>
      <c r="J392" s="137">
        <f t="shared" si="110"/>
        <v>0</v>
      </c>
      <c r="K392" s="133" t="s">
        <v>192</v>
      </c>
      <c r="L392" s="32"/>
      <c r="M392" s="138" t="s">
        <v>19</v>
      </c>
      <c r="N392" s="139" t="s">
        <v>43</v>
      </c>
      <c r="P392" s="140">
        <f t="shared" si="111"/>
        <v>0</v>
      </c>
      <c r="Q392" s="140">
        <v>2450</v>
      </c>
      <c r="R392" s="140">
        <f t="shared" si="112"/>
        <v>2450</v>
      </c>
      <c r="S392" s="140">
        <v>0</v>
      </c>
      <c r="T392" s="141">
        <f t="shared" si="113"/>
        <v>0</v>
      </c>
      <c r="AR392" s="142" t="s">
        <v>170</v>
      </c>
      <c r="AT392" s="142" t="s">
        <v>165</v>
      </c>
      <c r="AU392" s="142" t="s">
        <v>79</v>
      </c>
      <c r="AY392" s="17" t="s">
        <v>163</v>
      </c>
      <c r="BE392" s="143">
        <f t="shared" si="114"/>
        <v>0</v>
      </c>
      <c r="BF392" s="143">
        <f t="shared" si="115"/>
        <v>0</v>
      </c>
      <c r="BG392" s="143">
        <f t="shared" si="116"/>
        <v>0</v>
      </c>
      <c r="BH392" s="143">
        <f t="shared" si="117"/>
        <v>0</v>
      </c>
      <c r="BI392" s="143">
        <f t="shared" si="118"/>
        <v>0</v>
      </c>
      <c r="BJ392" s="17" t="s">
        <v>79</v>
      </c>
      <c r="BK392" s="143">
        <f t="shared" si="119"/>
        <v>0</v>
      </c>
      <c r="BL392" s="17" t="s">
        <v>170</v>
      </c>
      <c r="BM392" s="142" t="s">
        <v>4017</v>
      </c>
    </row>
    <row r="393" spans="2:65" s="1" customFormat="1" ht="16.5" customHeight="1">
      <c r="B393" s="32"/>
      <c r="C393" s="131" t="s">
        <v>1852</v>
      </c>
      <c r="D393" s="131" t="s">
        <v>165</v>
      </c>
      <c r="E393" s="132" t="s">
        <v>3549</v>
      </c>
      <c r="F393" s="133" t="s">
        <v>3670</v>
      </c>
      <c r="G393" s="134" t="s">
        <v>168</v>
      </c>
      <c r="H393" s="135">
        <v>24</v>
      </c>
      <c r="I393" s="136"/>
      <c r="J393" s="137">
        <f t="shared" si="110"/>
        <v>0</v>
      </c>
      <c r="K393" s="133" t="s">
        <v>192</v>
      </c>
      <c r="L393" s="32"/>
      <c r="M393" s="138" t="s">
        <v>19</v>
      </c>
      <c r="N393" s="139" t="s">
        <v>43</v>
      </c>
      <c r="P393" s="140">
        <f t="shared" si="111"/>
        <v>0</v>
      </c>
      <c r="Q393" s="140">
        <v>450</v>
      </c>
      <c r="R393" s="140">
        <f t="shared" si="112"/>
        <v>10800</v>
      </c>
      <c r="S393" s="140">
        <v>0</v>
      </c>
      <c r="T393" s="141">
        <f t="shared" si="113"/>
        <v>0</v>
      </c>
      <c r="AR393" s="142" t="s">
        <v>170</v>
      </c>
      <c r="AT393" s="142" t="s">
        <v>165</v>
      </c>
      <c r="AU393" s="142" t="s">
        <v>79</v>
      </c>
      <c r="AY393" s="17" t="s">
        <v>163</v>
      </c>
      <c r="BE393" s="143">
        <f t="shared" si="114"/>
        <v>0</v>
      </c>
      <c r="BF393" s="143">
        <f t="shared" si="115"/>
        <v>0</v>
      </c>
      <c r="BG393" s="143">
        <f t="shared" si="116"/>
        <v>0</v>
      </c>
      <c r="BH393" s="143">
        <f t="shared" si="117"/>
        <v>0</v>
      </c>
      <c r="BI393" s="143">
        <f t="shared" si="118"/>
        <v>0</v>
      </c>
      <c r="BJ393" s="17" t="s">
        <v>79</v>
      </c>
      <c r="BK393" s="143">
        <f t="shared" si="119"/>
        <v>0</v>
      </c>
      <c r="BL393" s="17" t="s">
        <v>170</v>
      </c>
      <c r="BM393" s="142" t="s">
        <v>4018</v>
      </c>
    </row>
    <row r="394" spans="2:65" s="1" customFormat="1" ht="76.349999999999994" customHeight="1">
      <c r="B394" s="32"/>
      <c r="C394" s="131" t="s">
        <v>1859</v>
      </c>
      <c r="D394" s="131" t="s">
        <v>165</v>
      </c>
      <c r="E394" s="132" t="s">
        <v>3551</v>
      </c>
      <c r="F394" s="133" t="s">
        <v>3671</v>
      </c>
      <c r="G394" s="134" t="s">
        <v>2382</v>
      </c>
      <c r="H394" s="135">
        <v>1</v>
      </c>
      <c r="I394" s="136"/>
      <c r="J394" s="137">
        <f t="shared" si="110"/>
        <v>0</v>
      </c>
      <c r="K394" s="133" t="s">
        <v>192</v>
      </c>
      <c r="L394" s="32"/>
      <c r="M394" s="138" t="s">
        <v>19</v>
      </c>
      <c r="N394" s="139" t="s">
        <v>43</v>
      </c>
      <c r="P394" s="140">
        <f t="shared" si="111"/>
        <v>0</v>
      </c>
      <c r="Q394" s="140">
        <v>1300</v>
      </c>
      <c r="R394" s="140">
        <f t="shared" si="112"/>
        <v>1300</v>
      </c>
      <c r="S394" s="140">
        <v>0</v>
      </c>
      <c r="T394" s="141">
        <f t="shared" si="113"/>
        <v>0</v>
      </c>
      <c r="AR394" s="142" t="s">
        <v>170</v>
      </c>
      <c r="AT394" s="142" t="s">
        <v>165</v>
      </c>
      <c r="AU394" s="142" t="s">
        <v>79</v>
      </c>
      <c r="AY394" s="17" t="s">
        <v>163</v>
      </c>
      <c r="BE394" s="143">
        <f t="shared" si="114"/>
        <v>0</v>
      </c>
      <c r="BF394" s="143">
        <f t="shared" si="115"/>
        <v>0</v>
      </c>
      <c r="BG394" s="143">
        <f t="shared" si="116"/>
        <v>0</v>
      </c>
      <c r="BH394" s="143">
        <f t="shared" si="117"/>
        <v>0</v>
      </c>
      <c r="BI394" s="143">
        <f t="shared" si="118"/>
        <v>0</v>
      </c>
      <c r="BJ394" s="17" t="s">
        <v>79</v>
      </c>
      <c r="BK394" s="143">
        <f t="shared" si="119"/>
        <v>0</v>
      </c>
      <c r="BL394" s="17" t="s">
        <v>170</v>
      </c>
      <c r="BM394" s="142" t="s">
        <v>4019</v>
      </c>
    </row>
    <row r="395" spans="2:65" s="1" customFormat="1" ht="66.75" customHeight="1">
      <c r="B395" s="32"/>
      <c r="C395" s="131" t="s">
        <v>1865</v>
      </c>
      <c r="D395" s="131" t="s">
        <v>165</v>
      </c>
      <c r="E395" s="132" t="s">
        <v>3553</v>
      </c>
      <c r="F395" s="133" t="s">
        <v>3672</v>
      </c>
      <c r="G395" s="134" t="s">
        <v>2382</v>
      </c>
      <c r="H395" s="135">
        <v>1</v>
      </c>
      <c r="I395" s="136"/>
      <c r="J395" s="137">
        <f t="shared" si="110"/>
        <v>0</v>
      </c>
      <c r="K395" s="133" t="s">
        <v>192</v>
      </c>
      <c r="L395" s="32"/>
      <c r="M395" s="138" t="s">
        <v>19</v>
      </c>
      <c r="N395" s="139" t="s">
        <v>43</v>
      </c>
      <c r="P395" s="140">
        <f t="shared" si="111"/>
        <v>0</v>
      </c>
      <c r="Q395" s="140">
        <v>700</v>
      </c>
      <c r="R395" s="140">
        <f t="shared" si="112"/>
        <v>700</v>
      </c>
      <c r="S395" s="140">
        <v>0</v>
      </c>
      <c r="T395" s="141">
        <f t="shared" si="113"/>
        <v>0</v>
      </c>
      <c r="AR395" s="142" t="s">
        <v>170</v>
      </c>
      <c r="AT395" s="142" t="s">
        <v>165</v>
      </c>
      <c r="AU395" s="142" t="s">
        <v>79</v>
      </c>
      <c r="AY395" s="17" t="s">
        <v>163</v>
      </c>
      <c r="BE395" s="143">
        <f t="shared" si="114"/>
        <v>0</v>
      </c>
      <c r="BF395" s="143">
        <f t="shared" si="115"/>
        <v>0</v>
      </c>
      <c r="BG395" s="143">
        <f t="shared" si="116"/>
        <v>0</v>
      </c>
      <c r="BH395" s="143">
        <f t="shared" si="117"/>
        <v>0</v>
      </c>
      <c r="BI395" s="143">
        <f t="shared" si="118"/>
        <v>0</v>
      </c>
      <c r="BJ395" s="17" t="s">
        <v>79</v>
      </c>
      <c r="BK395" s="143">
        <f t="shared" si="119"/>
        <v>0</v>
      </c>
      <c r="BL395" s="17" t="s">
        <v>170</v>
      </c>
      <c r="BM395" s="142" t="s">
        <v>4020</v>
      </c>
    </row>
    <row r="396" spans="2:65" s="11" customFormat="1" ht="25.9" customHeight="1">
      <c r="B396" s="119"/>
      <c r="D396" s="120" t="s">
        <v>71</v>
      </c>
      <c r="E396" s="121" t="s">
        <v>3555</v>
      </c>
      <c r="F396" s="121" t="s">
        <v>4021</v>
      </c>
      <c r="I396" s="122"/>
      <c r="J396" s="123">
        <f>BK396</f>
        <v>0</v>
      </c>
      <c r="L396" s="119"/>
      <c r="M396" s="124"/>
      <c r="P396" s="125">
        <f>SUM(P397:P460)</f>
        <v>0</v>
      </c>
      <c r="R396" s="125">
        <f>SUM(R397:R460)</f>
        <v>838433.89999999991</v>
      </c>
      <c r="T396" s="126">
        <f>SUM(T397:T460)</f>
        <v>0</v>
      </c>
      <c r="AR396" s="120" t="s">
        <v>79</v>
      </c>
      <c r="AT396" s="127" t="s">
        <v>71</v>
      </c>
      <c r="AU396" s="127" t="s">
        <v>72</v>
      </c>
      <c r="AY396" s="120" t="s">
        <v>163</v>
      </c>
      <c r="BK396" s="128">
        <f>SUM(BK397:BK460)</f>
        <v>0</v>
      </c>
    </row>
    <row r="397" spans="2:65" s="1" customFormat="1" ht="16.5" customHeight="1">
      <c r="B397" s="32"/>
      <c r="C397" s="131" t="s">
        <v>1868</v>
      </c>
      <c r="D397" s="131" t="s">
        <v>165</v>
      </c>
      <c r="E397" s="132" t="s">
        <v>4022</v>
      </c>
      <c r="F397" s="133" t="s">
        <v>4023</v>
      </c>
      <c r="G397" s="134" t="s">
        <v>2382</v>
      </c>
      <c r="H397" s="135">
        <v>1</v>
      </c>
      <c r="I397" s="136"/>
      <c r="J397" s="137">
        <f t="shared" ref="J397:J428" si="120">ROUND(I397*H397,2)</f>
        <v>0</v>
      </c>
      <c r="K397" s="133" t="s">
        <v>192</v>
      </c>
      <c r="L397" s="32"/>
      <c r="M397" s="138" t="s">
        <v>19</v>
      </c>
      <c r="N397" s="139" t="s">
        <v>43</v>
      </c>
      <c r="P397" s="140">
        <f t="shared" ref="P397:P428" si="121">O397*H397</f>
        <v>0</v>
      </c>
      <c r="Q397" s="140">
        <v>3460</v>
      </c>
      <c r="R397" s="140">
        <f t="shared" ref="R397:R428" si="122">Q397*H397</f>
        <v>3460</v>
      </c>
      <c r="S397" s="140">
        <v>0</v>
      </c>
      <c r="T397" s="141">
        <f t="shared" ref="T397:T428" si="123">S397*H397</f>
        <v>0</v>
      </c>
      <c r="AR397" s="142" t="s">
        <v>170</v>
      </c>
      <c r="AT397" s="142" t="s">
        <v>165</v>
      </c>
      <c r="AU397" s="142" t="s">
        <v>79</v>
      </c>
      <c r="AY397" s="17" t="s">
        <v>163</v>
      </c>
      <c r="BE397" s="143">
        <f t="shared" ref="BE397:BE428" si="124">IF(N397="základní",J397,0)</f>
        <v>0</v>
      </c>
      <c r="BF397" s="143">
        <f t="shared" ref="BF397:BF428" si="125">IF(N397="snížená",J397,0)</f>
        <v>0</v>
      </c>
      <c r="BG397" s="143">
        <f t="shared" ref="BG397:BG428" si="126">IF(N397="zákl. přenesená",J397,0)</f>
        <v>0</v>
      </c>
      <c r="BH397" s="143">
        <f t="shared" ref="BH397:BH428" si="127">IF(N397="sníž. přenesená",J397,0)</f>
        <v>0</v>
      </c>
      <c r="BI397" s="143">
        <f t="shared" ref="BI397:BI428" si="128">IF(N397="nulová",J397,0)</f>
        <v>0</v>
      </c>
      <c r="BJ397" s="17" t="s">
        <v>79</v>
      </c>
      <c r="BK397" s="143">
        <f t="shared" ref="BK397:BK428" si="129">ROUND(I397*H397,2)</f>
        <v>0</v>
      </c>
      <c r="BL397" s="17" t="s">
        <v>170</v>
      </c>
      <c r="BM397" s="142" t="s">
        <v>4024</v>
      </c>
    </row>
    <row r="398" spans="2:65" s="1" customFormat="1" ht="49.15" customHeight="1">
      <c r="B398" s="32"/>
      <c r="C398" s="131" t="s">
        <v>1873</v>
      </c>
      <c r="D398" s="131" t="s">
        <v>165</v>
      </c>
      <c r="E398" s="132" t="s">
        <v>3557</v>
      </c>
      <c r="F398" s="133" t="s">
        <v>4025</v>
      </c>
      <c r="G398" s="134" t="s">
        <v>2382</v>
      </c>
      <c r="H398" s="135">
        <v>1</v>
      </c>
      <c r="I398" s="136"/>
      <c r="J398" s="137">
        <f t="shared" si="120"/>
        <v>0</v>
      </c>
      <c r="K398" s="133" t="s">
        <v>192</v>
      </c>
      <c r="L398" s="32"/>
      <c r="M398" s="138" t="s">
        <v>19</v>
      </c>
      <c r="N398" s="139" t="s">
        <v>43</v>
      </c>
      <c r="P398" s="140">
        <f t="shared" si="121"/>
        <v>0</v>
      </c>
      <c r="Q398" s="140">
        <v>29390</v>
      </c>
      <c r="R398" s="140">
        <f t="shared" si="122"/>
        <v>29390</v>
      </c>
      <c r="S398" s="140">
        <v>0</v>
      </c>
      <c r="T398" s="141">
        <f t="shared" si="123"/>
        <v>0</v>
      </c>
      <c r="AR398" s="142" t="s">
        <v>170</v>
      </c>
      <c r="AT398" s="142" t="s">
        <v>165</v>
      </c>
      <c r="AU398" s="142" t="s">
        <v>79</v>
      </c>
      <c r="AY398" s="17" t="s">
        <v>163</v>
      </c>
      <c r="BE398" s="143">
        <f t="shared" si="124"/>
        <v>0</v>
      </c>
      <c r="BF398" s="143">
        <f t="shared" si="125"/>
        <v>0</v>
      </c>
      <c r="BG398" s="143">
        <f t="shared" si="126"/>
        <v>0</v>
      </c>
      <c r="BH398" s="143">
        <f t="shared" si="127"/>
        <v>0</v>
      </c>
      <c r="BI398" s="143">
        <f t="shared" si="128"/>
        <v>0</v>
      </c>
      <c r="BJ398" s="17" t="s">
        <v>79</v>
      </c>
      <c r="BK398" s="143">
        <f t="shared" si="129"/>
        <v>0</v>
      </c>
      <c r="BL398" s="17" t="s">
        <v>170</v>
      </c>
      <c r="BM398" s="142" t="s">
        <v>4026</v>
      </c>
    </row>
    <row r="399" spans="2:65" s="1" customFormat="1" ht="16.5" customHeight="1">
      <c r="B399" s="32"/>
      <c r="C399" s="131" t="s">
        <v>1879</v>
      </c>
      <c r="D399" s="131" t="s">
        <v>165</v>
      </c>
      <c r="E399" s="132" t="s">
        <v>3559</v>
      </c>
      <c r="F399" s="133" t="s">
        <v>4027</v>
      </c>
      <c r="G399" s="134" t="s">
        <v>2382</v>
      </c>
      <c r="H399" s="135">
        <v>1</v>
      </c>
      <c r="I399" s="136"/>
      <c r="J399" s="137">
        <f t="shared" si="120"/>
        <v>0</v>
      </c>
      <c r="K399" s="133" t="s">
        <v>192</v>
      </c>
      <c r="L399" s="32"/>
      <c r="M399" s="138" t="s">
        <v>19</v>
      </c>
      <c r="N399" s="139" t="s">
        <v>43</v>
      </c>
      <c r="P399" s="140">
        <f t="shared" si="121"/>
        <v>0</v>
      </c>
      <c r="Q399" s="140">
        <v>1890</v>
      </c>
      <c r="R399" s="140">
        <f t="shared" si="122"/>
        <v>1890</v>
      </c>
      <c r="S399" s="140">
        <v>0</v>
      </c>
      <c r="T399" s="141">
        <f t="shared" si="123"/>
        <v>0</v>
      </c>
      <c r="AR399" s="142" t="s">
        <v>170</v>
      </c>
      <c r="AT399" s="142" t="s">
        <v>165</v>
      </c>
      <c r="AU399" s="142" t="s">
        <v>79</v>
      </c>
      <c r="AY399" s="17" t="s">
        <v>163</v>
      </c>
      <c r="BE399" s="143">
        <f t="shared" si="124"/>
        <v>0</v>
      </c>
      <c r="BF399" s="143">
        <f t="shared" si="125"/>
        <v>0</v>
      </c>
      <c r="BG399" s="143">
        <f t="shared" si="126"/>
        <v>0</v>
      </c>
      <c r="BH399" s="143">
        <f t="shared" si="127"/>
        <v>0</v>
      </c>
      <c r="BI399" s="143">
        <f t="shared" si="128"/>
        <v>0</v>
      </c>
      <c r="BJ399" s="17" t="s">
        <v>79</v>
      </c>
      <c r="BK399" s="143">
        <f t="shared" si="129"/>
        <v>0</v>
      </c>
      <c r="BL399" s="17" t="s">
        <v>170</v>
      </c>
      <c r="BM399" s="142" t="s">
        <v>4028</v>
      </c>
    </row>
    <row r="400" spans="2:65" s="1" customFormat="1" ht="33" customHeight="1">
      <c r="B400" s="32"/>
      <c r="C400" s="131" t="s">
        <v>1884</v>
      </c>
      <c r="D400" s="131" t="s">
        <v>165</v>
      </c>
      <c r="E400" s="132" t="s">
        <v>3561</v>
      </c>
      <c r="F400" s="133" t="s">
        <v>4029</v>
      </c>
      <c r="G400" s="134" t="s">
        <v>2382</v>
      </c>
      <c r="H400" s="135">
        <v>1</v>
      </c>
      <c r="I400" s="136"/>
      <c r="J400" s="137">
        <f t="shared" si="120"/>
        <v>0</v>
      </c>
      <c r="K400" s="133" t="s">
        <v>192</v>
      </c>
      <c r="L400" s="32"/>
      <c r="M400" s="138" t="s">
        <v>19</v>
      </c>
      <c r="N400" s="139" t="s">
        <v>43</v>
      </c>
      <c r="P400" s="140">
        <f t="shared" si="121"/>
        <v>0</v>
      </c>
      <c r="Q400" s="140">
        <v>3483</v>
      </c>
      <c r="R400" s="140">
        <f t="shared" si="122"/>
        <v>3483</v>
      </c>
      <c r="S400" s="140">
        <v>0</v>
      </c>
      <c r="T400" s="141">
        <f t="shared" si="123"/>
        <v>0</v>
      </c>
      <c r="AR400" s="142" t="s">
        <v>170</v>
      </c>
      <c r="AT400" s="142" t="s">
        <v>165</v>
      </c>
      <c r="AU400" s="142" t="s">
        <v>79</v>
      </c>
      <c r="AY400" s="17" t="s">
        <v>163</v>
      </c>
      <c r="BE400" s="143">
        <f t="shared" si="124"/>
        <v>0</v>
      </c>
      <c r="BF400" s="143">
        <f t="shared" si="125"/>
        <v>0</v>
      </c>
      <c r="BG400" s="143">
        <f t="shared" si="126"/>
        <v>0</v>
      </c>
      <c r="BH400" s="143">
        <f t="shared" si="127"/>
        <v>0</v>
      </c>
      <c r="BI400" s="143">
        <f t="shared" si="128"/>
        <v>0</v>
      </c>
      <c r="BJ400" s="17" t="s">
        <v>79</v>
      </c>
      <c r="BK400" s="143">
        <f t="shared" si="129"/>
        <v>0</v>
      </c>
      <c r="BL400" s="17" t="s">
        <v>170</v>
      </c>
      <c r="BM400" s="142" t="s">
        <v>4030</v>
      </c>
    </row>
    <row r="401" spans="2:65" s="1" customFormat="1" ht="24.2" customHeight="1">
      <c r="B401" s="32"/>
      <c r="C401" s="131" t="s">
        <v>1887</v>
      </c>
      <c r="D401" s="131" t="s">
        <v>165</v>
      </c>
      <c r="E401" s="132" t="s">
        <v>3563</v>
      </c>
      <c r="F401" s="133" t="s">
        <v>4031</v>
      </c>
      <c r="G401" s="134" t="s">
        <v>2382</v>
      </c>
      <c r="H401" s="135">
        <v>1</v>
      </c>
      <c r="I401" s="136"/>
      <c r="J401" s="137">
        <f t="shared" si="120"/>
        <v>0</v>
      </c>
      <c r="K401" s="133" t="s">
        <v>192</v>
      </c>
      <c r="L401" s="32"/>
      <c r="M401" s="138" t="s">
        <v>19</v>
      </c>
      <c r="N401" s="139" t="s">
        <v>43</v>
      </c>
      <c r="P401" s="140">
        <f t="shared" si="121"/>
        <v>0</v>
      </c>
      <c r="Q401" s="140">
        <v>800</v>
      </c>
      <c r="R401" s="140">
        <f t="shared" si="122"/>
        <v>800</v>
      </c>
      <c r="S401" s="140">
        <v>0</v>
      </c>
      <c r="T401" s="141">
        <f t="shared" si="123"/>
        <v>0</v>
      </c>
      <c r="AR401" s="142" t="s">
        <v>170</v>
      </c>
      <c r="AT401" s="142" t="s">
        <v>165</v>
      </c>
      <c r="AU401" s="142" t="s">
        <v>79</v>
      </c>
      <c r="AY401" s="17" t="s">
        <v>163</v>
      </c>
      <c r="BE401" s="143">
        <f t="shared" si="124"/>
        <v>0</v>
      </c>
      <c r="BF401" s="143">
        <f t="shared" si="125"/>
        <v>0</v>
      </c>
      <c r="BG401" s="143">
        <f t="shared" si="126"/>
        <v>0</v>
      </c>
      <c r="BH401" s="143">
        <f t="shared" si="127"/>
        <v>0</v>
      </c>
      <c r="BI401" s="143">
        <f t="shared" si="128"/>
        <v>0</v>
      </c>
      <c r="BJ401" s="17" t="s">
        <v>79</v>
      </c>
      <c r="BK401" s="143">
        <f t="shared" si="129"/>
        <v>0</v>
      </c>
      <c r="BL401" s="17" t="s">
        <v>170</v>
      </c>
      <c r="BM401" s="142" t="s">
        <v>4032</v>
      </c>
    </row>
    <row r="402" spans="2:65" s="1" customFormat="1" ht="37.9" customHeight="1">
      <c r="B402" s="32"/>
      <c r="C402" s="131" t="s">
        <v>1893</v>
      </c>
      <c r="D402" s="131" t="s">
        <v>165</v>
      </c>
      <c r="E402" s="132" t="s">
        <v>3565</v>
      </c>
      <c r="F402" s="133" t="s">
        <v>4033</v>
      </c>
      <c r="G402" s="134" t="s">
        <v>2382</v>
      </c>
      <c r="H402" s="135">
        <v>1</v>
      </c>
      <c r="I402" s="136"/>
      <c r="J402" s="137">
        <f t="shared" si="120"/>
        <v>0</v>
      </c>
      <c r="K402" s="133" t="s">
        <v>192</v>
      </c>
      <c r="L402" s="32"/>
      <c r="M402" s="138" t="s">
        <v>19</v>
      </c>
      <c r="N402" s="139" t="s">
        <v>43</v>
      </c>
      <c r="P402" s="140">
        <f t="shared" si="121"/>
        <v>0</v>
      </c>
      <c r="Q402" s="140">
        <v>3170</v>
      </c>
      <c r="R402" s="140">
        <f t="shared" si="122"/>
        <v>3170</v>
      </c>
      <c r="S402" s="140">
        <v>0</v>
      </c>
      <c r="T402" s="141">
        <f t="shared" si="123"/>
        <v>0</v>
      </c>
      <c r="AR402" s="142" t="s">
        <v>170</v>
      </c>
      <c r="AT402" s="142" t="s">
        <v>165</v>
      </c>
      <c r="AU402" s="142" t="s">
        <v>79</v>
      </c>
      <c r="AY402" s="17" t="s">
        <v>163</v>
      </c>
      <c r="BE402" s="143">
        <f t="shared" si="124"/>
        <v>0</v>
      </c>
      <c r="BF402" s="143">
        <f t="shared" si="125"/>
        <v>0</v>
      </c>
      <c r="BG402" s="143">
        <f t="shared" si="126"/>
        <v>0</v>
      </c>
      <c r="BH402" s="143">
        <f t="shared" si="127"/>
        <v>0</v>
      </c>
      <c r="BI402" s="143">
        <f t="shared" si="128"/>
        <v>0</v>
      </c>
      <c r="BJ402" s="17" t="s">
        <v>79</v>
      </c>
      <c r="BK402" s="143">
        <f t="shared" si="129"/>
        <v>0</v>
      </c>
      <c r="BL402" s="17" t="s">
        <v>170</v>
      </c>
      <c r="BM402" s="142" t="s">
        <v>4034</v>
      </c>
    </row>
    <row r="403" spans="2:65" s="1" customFormat="1" ht="16.5" customHeight="1">
      <c r="B403" s="32"/>
      <c r="C403" s="131" t="s">
        <v>1895</v>
      </c>
      <c r="D403" s="131" t="s">
        <v>165</v>
      </c>
      <c r="E403" s="132" t="s">
        <v>4035</v>
      </c>
      <c r="F403" s="133" t="s">
        <v>4036</v>
      </c>
      <c r="G403" s="134" t="s">
        <v>2382</v>
      </c>
      <c r="H403" s="135">
        <v>7</v>
      </c>
      <c r="I403" s="136"/>
      <c r="J403" s="137">
        <f t="shared" si="120"/>
        <v>0</v>
      </c>
      <c r="K403" s="133" t="s">
        <v>192</v>
      </c>
      <c r="L403" s="32"/>
      <c r="M403" s="138" t="s">
        <v>19</v>
      </c>
      <c r="N403" s="139" t="s">
        <v>43</v>
      </c>
      <c r="P403" s="140">
        <f t="shared" si="121"/>
        <v>0</v>
      </c>
      <c r="Q403" s="140">
        <v>85.1</v>
      </c>
      <c r="R403" s="140">
        <f t="shared" si="122"/>
        <v>595.69999999999993</v>
      </c>
      <c r="S403" s="140">
        <v>0</v>
      </c>
      <c r="T403" s="141">
        <f t="shared" si="123"/>
        <v>0</v>
      </c>
      <c r="AR403" s="142" t="s">
        <v>170</v>
      </c>
      <c r="AT403" s="142" t="s">
        <v>165</v>
      </c>
      <c r="AU403" s="142" t="s">
        <v>79</v>
      </c>
      <c r="AY403" s="17" t="s">
        <v>163</v>
      </c>
      <c r="BE403" s="143">
        <f t="shared" si="124"/>
        <v>0</v>
      </c>
      <c r="BF403" s="143">
        <f t="shared" si="125"/>
        <v>0</v>
      </c>
      <c r="BG403" s="143">
        <f t="shared" si="126"/>
        <v>0</v>
      </c>
      <c r="BH403" s="143">
        <f t="shared" si="127"/>
        <v>0</v>
      </c>
      <c r="BI403" s="143">
        <f t="shared" si="128"/>
        <v>0</v>
      </c>
      <c r="BJ403" s="17" t="s">
        <v>79</v>
      </c>
      <c r="BK403" s="143">
        <f t="shared" si="129"/>
        <v>0</v>
      </c>
      <c r="BL403" s="17" t="s">
        <v>170</v>
      </c>
      <c r="BM403" s="142" t="s">
        <v>4037</v>
      </c>
    </row>
    <row r="404" spans="2:65" s="1" customFormat="1" ht="24.2" customHeight="1">
      <c r="B404" s="32"/>
      <c r="C404" s="131" t="s">
        <v>1900</v>
      </c>
      <c r="D404" s="131" t="s">
        <v>165</v>
      </c>
      <c r="E404" s="132" t="s">
        <v>3567</v>
      </c>
      <c r="F404" s="133" t="s">
        <v>4038</v>
      </c>
      <c r="G404" s="134" t="s">
        <v>2382</v>
      </c>
      <c r="H404" s="135">
        <v>7</v>
      </c>
      <c r="I404" s="136"/>
      <c r="J404" s="137">
        <f t="shared" si="120"/>
        <v>0</v>
      </c>
      <c r="K404" s="133" t="s">
        <v>192</v>
      </c>
      <c r="L404" s="32"/>
      <c r="M404" s="138" t="s">
        <v>19</v>
      </c>
      <c r="N404" s="139" t="s">
        <v>43</v>
      </c>
      <c r="P404" s="140">
        <f t="shared" si="121"/>
        <v>0</v>
      </c>
      <c r="Q404" s="140">
        <v>288</v>
      </c>
      <c r="R404" s="140">
        <f t="shared" si="122"/>
        <v>2016</v>
      </c>
      <c r="S404" s="140">
        <v>0</v>
      </c>
      <c r="T404" s="141">
        <f t="shared" si="123"/>
        <v>0</v>
      </c>
      <c r="AR404" s="142" t="s">
        <v>170</v>
      </c>
      <c r="AT404" s="142" t="s">
        <v>165</v>
      </c>
      <c r="AU404" s="142" t="s">
        <v>79</v>
      </c>
      <c r="AY404" s="17" t="s">
        <v>163</v>
      </c>
      <c r="BE404" s="143">
        <f t="shared" si="124"/>
        <v>0</v>
      </c>
      <c r="BF404" s="143">
        <f t="shared" si="125"/>
        <v>0</v>
      </c>
      <c r="BG404" s="143">
        <f t="shared" si="126"/>
        <v>0</v>
      </c>
      <c r="BH404" s="143">
        <f t="shared" si="127"/>
        <v>0</v>
      </c>
      <c r="BI404" s="143">
        <f t="shared" si="128"/>
        <v>0</v>
      </c>
      <c r="BJ404" s="17" t="s">
        <v>79</v>
      </c>
      <c r="BK404" s="143">
        <f t="shared" si="129"/>
        <v>0</v>
      </c>
      <c r="BL404" s="17" t="s">
        <v>170</v>
      </c>
      <c r="BM404" s="142" t="s">
        <v>4039</v>
      </c>
    </row>
    <row r="405" spans="2:65" s="1" customFormat="1" ht="16.5" customHeight="1">
      <c r="B405" s="32"/>
      <c r="C405" s="131" t="s">
        <v>1905</v>
      </c>
      <c r="D405" s="131" t="s">
        <v>165</v>
      </c>
      <c r="E405" s="132" t="s">
        <v>3569</v>
      </c>
      <c r="F405" s="133" t="s">
        <v>4040</v>
      </c>
      <c r="G405" s="134" t="s">
        <v>2382</v>
      </c>
      <c r="H405" s="135">
        <v>1</v>
      </c>
      <c r="I405" s="136"/>
      <c r="J405" s="137">
        <f t="shared" si="120"/>
        <v>0</v>
      </c>
      <c r="K405" s="133" t="s">
        <v>192</v>
      </c>
      <c r="L405" s="32"/>
      <c r="M405" s="138" t="s">
        <v>19</v>
      </c>
      <c r="N405" s="139" t="s">
        <v>43</v>
      </c>
      <c r="P405" s="140">
        <f t="shared" si="121"/>
        <v>0</v>
      </c>
      <c r="Q405" s="140">
        <v>300</v>
      </c>
      <c r="R405" s="140">
        <f t="shared" si="122"/>
        <v>300</v>
      </c>
      <c r="S405" s="140">
        <v>0</v>
      </c>
      <c r="T405" s="141">
        <f t="shared" si="123"/>
        <v>0</v>
      </c>
      <c r="AR405" s="142" t="s">
        <v>170</v>
      </c>
      <c r="AT405" s="142" t="s">
        <v>165</v>
      </c>
      <c r="AU405" s="142" t="s">
        <v>79</v>
      </c>
      <c r="AY405" s="17" t="s">
        <v>163</v>
      </c>
      <c r="BE405" s="143">
        <f t="shared" si="124"/>
        <v>0</v>
      </c>
      <c r="BF405" s="143">
        <f t="shared" si="125"/>
        <v>0</v>
      </c>
      <c r="BG405" s="143">
        <f t="shared" si="126"/>
        <v>0</v>
      </c>
      <c r="BH405" s="143">
        <f t="shared" si="127"/>
        <v>0</v>
      </c>
      <c r="BI405" s="143">
        <f t="shared" si="128"/>
        <v>0</v>
      </c>
      <c r="BJ405" s="17" t="s">
        <v>79</v>
      </c>
      <c r="BK405" s="143">
        <f t="shared" si="129"/>
        <v>0</v>
      </c>
      <c r="BL405" s="17" t="s">
        <v>170</v>
      </c>
      <c r="BM405" s="142" t="s">
        <v>4041</v>
      </c>
    </row>
    <row r="406" spans="2:65" s="1" customFormat="1" ht="16.5" customHeight="1">
      <c r="B406" s="32"/>
      <c r="C406" s="131" t="s">
        <v>1910</v>
      </c>
      <c r="D406" s="131" t="s">
        <v>165</v>
      </c>
      <c r="E406" s="132" t="s">
        <v>3571</v>
      </c>
      <c r="F406" s="133" t="s">
        <v>4042</v>
      </c>
      <c r="G406" s="134" t="s">
        <v>2382</v>
      </c>
      <c r="H406" s="135">
        <v>1</v>
      </c>
      <c r="I406" s="136"/>
      <c r="J406" s="137">
        <f t="shared" si="120"/>
        <v>0</v>
      </c>
      <c r="K406" s="133" t="s">
        <v>192</v>
      </c>
      <c r="L406" s="32"/>
      <c r="M406" s="138" t="s">
        <v>19</v>
      </c>
      <c r="N406" s="139" t="s">
        <v>43</v>
      </c>
      <c r="P406" s="140">
        <f t="shared" si="121"/>
        <v>0</v>
      </c>
      <c r="Q406" s="140">
        <v>1470</v>
      </c>
      <c r="R406" s="140">
        <f t="shared" si="122"/>
        <v>1470</v>
      </c>
      <c r="S406" s="140">
        <v>0</v>
      </c>
      <c r="T406" s="141">
        <f t="shared" si="123"/>
        <v>0</v>
      </c>
      <c r="AR406" s="142" t="s">
        <v>170</v>
      </c>
      <c r="AT406" s="142" t="s">
        <v>165</v>
      </c>
      <c r="AU406" s="142" t="s">
        <v>79</v>
      </c>
      <c r="AY406" s="17" t="s">
        <v>163</v>
      </c>
      <c r="BE406" s="143">
        <f t="shared" si="124"/>
        <v>0</v>
      </c>
      <c r="BF406" s="143">
        <f t="shared" si="125"/>
        <v>0</v>
      </c>
      <c r="BG406" s="143">
        <f t="shared" si="126"/>
        <v>0</v>
      </c>
      <c r="BH406" s="143">
        <f t="shared" si="127"/>
        <v>0</v>
      </c>
      <c r="BI406" s="143">
        <f t="shared" si="128"/>
        <v>0</v>
      </c>
      <c r="BJ406" s="17" t="s">
        <v>79</v>
      </c>
      <c r="BK406" s="143">
        <f t="shared" si="129"/>
        <v>0</v>
      </c>
      <c r="BL406" s="17" t="s">
        <v>170</v>
      </c>
      <c r="BM406" s="142" t="s">
        <v>4043</v>
      </c>
    </row>
    <row r="407" spans="2:65" s="1" customFormat="1" ht="16.5" customHeight="1">
      <c r="B407" s="32"/>
      <c r="C407" s="131" t="s">
        <v>1916</v>
      </c>
      <c r="D407" s="131" t="s">
        <v>165</v>
      </c>
      <c r="E407" s="132" t="s">
        <v>4044</v>
      </c>
      <c r="F407" s="133" t="s">
        <v>4045</v>
      </c>
      <c r="G407" s="134" t="s">
        <v>2382</v>
      </c>
      <c r="H407" s="135">
        <v>1</v>
      </c>
      <c r="I407" s="136"/>
      <c r="J407" s="137">
        <f t="shared" si="120"/>
        <v>0</v>
      </c>
      <c r="K407" s="133" t="s">
        <v>192</v>
      </c>
      <c r="L407" s="32"/>
      <c r="M407" s="138" t="s">
        <v>19</v>
      </c>
      <c r="N407" s="139" t="s">
        <v>43</v>
      </c>
      <c r="P407" s="140">
        <f t="shared" si="121"/>
        <v>0</v>
      </c>
      <c r="Q407" s="140">
        <v>125</v>
      </c>
      <c r="R407" s="140">
        <f t="shared" si="122"/>
        <v>125</v>
      </c>
      <c r="S407" s="140">
        <v>0</v>
      </c>
      <c r="T407" s="141">
        <f t="shared" si="123"/>
        <v>0</v>
      </c>
      <c r="AR407" s="142" t="s">
        <v>170</v>
      </c>
      <c r="AT407" s="142" t="s">
        <v>165</v>
      </c>
      <c r="AU407" s="142" t="s">
        <v>79</v>
      </c>
      <c r="AY407" s="17" t="s">
        <v>163</v>
      </c>
      <c r="BE407" s="143">
        <f t="shared" si="124"/>
        <v>0</v>
      </c>
      <c r="BF407" s="143">
        <f t="shared" si="125"/>
        <v>0</v>
      </c>
      <c r="BG407" s="143">
        <f t="shared" si="126"/>
        <v>0</v>
      </c>
      <c r="BH407" s="143">
        <f t="shared" si="127"/>
        <v>0</v>
      </c>
      <c r="BI407" s="143">
        <f t="shared" si="128"/>
        <v>0</v>
      </c>
      <c r="BJ407" s="17" t="s">
        <v>79</v>
      </c>
      <c r="BK407" s="143">
        <f t="shared" si="129"/>
        <v>0</v>
      </c>
      <c r="BL407" s="17" t="s">
        <v>170</v>
      </c>
      <c r="BM407" s="142" t="s">
        <v>4046</v>
      </c>
    </row>
    <row r="408" spans="2:65" s="1" customFormat="1" ht="24.2" customHeight="1">
      <c r="B408" s="32"/>
      <c r="C408" s="131" t="s">
        <v>1920</v>
      </c>
      <c r="D408" s="131" t="s">
        <v>165</v>
      </c>
      <c r="E408" s="132" t="s">
        <v>3573</v>
      </c>
      <c r="F408" s="133" t="s">
        <v>4047</v>
      </c>
      <c r="G408" s="134" t="s">
        <v>2382</v>
      </c>
      <c r="H408" s="135">
        <v>1</v>
      </c>
      <c r="I408" s="136"/>
      <c r="J408" s="137">
        <f t="shared" si="120"/>
        <v>0</v>
      </c>
      <c r="K408" s="133" t="s">
        <v>192</v>
      </c>
      <c r="L408" s="32"/>
      <c r="M408" s="138" t="s">
        <v>19</v>
      </c>
      <c r="N408" s="139" t="s">
        <v>43</v>
      </c>
      <c r="P408" s="140">
        <f t="shared" si="121"/>
        <v>0</v>
      </c>
      <c r="Q408" s="140">
        <v>1234</v>
      </c>
      <c r="R408" s="140">
        <f t="shared" si="122"/>
        <v>1234</v>
      </c>
      <c r="S408" s="140">
        <v>0</v>
      </c>
      <c r="T408" s="141">
        <f t="shared" si="123"/>
        <v>0</v>
      </c>
      <c r="AR408" s="142" t="s">
        <v>170</v>
      </c>
      <c r="AT408" s="142" t="s">
        <v>165</v>
      </c>
      <c r="AU408" s="142" t="s">
        <v>79</v>
      </c>
      <c r="AY408" s="17" t="s">
        <v>163</v>
      </c>
      <c r="BE408" s="143">
        <f t="shared" si="124"/>
        <v>0</v>
      </c>
      <c r="BF408" s="143">
        <f t="shared" si="125"/>
        <v>0</v>
      </c>
      <c r="BG408" s="143">
        <f t="shared" si="126"/>
        <v>0</v>
      </c>
      <c r="BH408" s="143">
        <f t="shared" si="127"/>
        <v>0</v>
      </c>
      <c r="BI408" s="143">
        <f t="shared" si="128"/>
        <v>0</v>
      </c>
      <c r="BJ408" s="17" t="s">
        <v>79</v>
      </c>
      <c r="BK408" s="143">
        <f t="shared" si="129"/>
        <v>0</v>
      </c>
      <c r="BL408" s="17" t="s">
        <v>170</v>
      </c>
      <c r="BM408" s="142" t="s">
        <v>4048</v>
      </c>
    </row>
    <row r="409" spans="2:65" s="1" customFormat="1" ht="16.5" customHeight="1">
      <c r="B409" s="32"/>
      <c r="C409" s="131" t="s">
        <v>1922</v>
      </c>
      <c r="D409" s="131" t="s">
        <v>165</v>
      </c>
      <c r="E409" s="132" t="s">
        <v>4049</v>
      </c>
      <c r="F409" s="133" t="s">
        <v>4050</v>
      </c>
      <c r="G409" s="134" t="s">
        <v>2382</v>
      </c>
      <c r="H409" s="135">
        <v>4</v>
      </c>
      <c r="I409" s="136"/>
      <c r="J409" s="137">
        <f t="shared" si="120"/>
        <v>0</v>
      </c>
      <c r="K409" s="133" t="s">
        <v>192</v>
      </c>
      <c r="L409" s="32"/>
      <c r="M409" s="138" t="s">
        <v>19</v>
      </c>
      <c r="N409" s="139" t="s">
        <v>43</v>
      </c>
      <c r="P409" s="140">
        <f t="shared" si="121"/>
        <v>0</v>
      </c>
      <c r="Q409" s="140">
        <v>2270</v>
      </c>
      <c r="R409" s="140">
        <f t="shared" si="122"/>
        <v>9080</v>
      </c>
      <c r="S409" s="140">
        <v>0</v>
      </c>
      <c r="T409" s="141">
        <f t="shared" si="123"/>
        <v>0</v>
      </c>
      <c r="AR409" s="142" t="s">
        <v>170</v>
      </c>
      <c r="AT409" s="142" t="s">
        <v>165</v>
      </c>
      <c r="AU409" s="142" t="s">
        <v>79</v>
      </c>
      <c r="AY409" s="17" t="s">
        <v>163</v>
      </c>
      <c r="BE409" s="143">
        <f t="shared" si="124"/>
        <v>0</v>
      </c>
      <c r="BF409" s="143">
        <f t="shared" si="125"/>
        <v>0</v>
      </c>
      <c r="BG409" s="143">
        <f t="shared" si="126"/>
        <v>0</v>
      </c>
      <c r="BH409" s="143">
        <f t="shared" si="127"/>
        <v>0</v>
      </c>
      <c r="BI409" s="143">
        <f t="shared" si="128"/>
        <v>0</v>
      </c>
      <c r="BJ409" s="17" t="s">
        <v>79</v>
      </c>
      <c r="BK409" s="143">
        <f t="shared" si="129"/>
        <v>0</v>
      </c>
      <c r="BL409" s="17" t="s">
        <v>170</v>
      </c>
      <c r="BM409" s="142" t="s">
        <v>4051</v>
      </c>
    </row>
    <row r="410" spans="2:65" s="1" customFormat="1" ht="24.2" customHeight="1">
      <c r="B410" s="32"/>
      <c r="C410" s="131" t="s">
        <v>1927</v>
      </c>
      <c r="D410" s="131" t="s">
        <v>165</v>
      </c>
      <c r="E410" s="132" t="s">
        <v>4052</v>
      </c>
      <c r="F410" s="133" t="s">
        <v>4053</v>
      </c>
      <c r="G410" s="134" t="s">
        <v>2382</v>
      </c>
      <c r="H410" s="135">
        <v>4</v>
      </c>
      <c r="I410" s="136"/>
      <c r="J410" s="137">
        <f t="shared" si="120"/>
        <v>0</v>
      </c>
      <c r="K410" s="133" t="s">
        <v>192</v>
      </c>
      <c r="L410" s="32"/>
      <c r="M410" s="138" t="s">
        <v>19</v>
      </c>
      <c r="N410" s="139" t="s">
        <v>43</v>
      </c>
      <c r="P410" s="140">
        <f t="shared" si="121"/>
        <v>0</v>
      </c>
      <c r="Q410" s="140">
        <v>1741</v>
      </c>
      <c r="R410" s="140">
        <f t="shared" si="122"/>
        <v>6964</v>
      </c>
      <c r="S410" s="140">
        <v>0</v>
      </c>
      <c r="T410" s="141">
        <f t="shared" si="123"/>
        <v>0</v>
      </c>
      <c r="AR410" s="142" t="s">
        <v>170</v>
      </c>
      <c r="AT410" s="142" t="s">
        <v>165</v>
      </c>
      <c r="AU410" s="142" t="s">
        <v>79</v>
      </c>
      <c r="AY410" s="17" t="s">
        <v>163</v>
      </c>
      <c r="BE410" s="143">
        <f t="shared" si="124"/>
        <v>0</v>
      </c>
      <c r="BF410" s="143">
        <f t="shared" si="125"/>
        <v>0</v>
      </c>
      <c r="BG410" s="143">
        <f t="shared" si="126"/>
        <v>0</v>
      </c>
      <c r="BH410" s="143">
        <f t="shared" si="127"/>
        <v>0</v>
      </c>
      <c r="BI410" s="143">
        <f t="shared" si="128"/>
        <v>0</v>
      </c>
      <c r="BJ410" s="17" t="s">
        <v>79</v>
      </c>
      <c r="BK410" s="143">
        <f t="shared" si="129"/>
        <v>0</v>
      </c>
      <c r="BL410" s="17" t="s">
        <v>170</v>
      </c>
      <c r="BM410" s="142" t="s">
        <v>4054</v>
      </c>
    </row>
    <row r="411" spans="2:65" s="1" customFormat="1" ht="16.5" customHeight="1">
      <c r="B411" s="32"/>
      <c r="C411" s="131" t="s">
        <v>1931</v>
      </c>
      <c r="D411" s="131" t="s">
        <v>165</v>
      </c>
      <c r="E411" s="132" t="s">
        <v>4055</v>
      </c>
      <c r="F411" s="133" t="s">
        <v>4056</v>
      </c>
      <c r="G411" s="134" t="s">
        <v>2382</v>
      </c>
      <c r="H411" s="135">
        <v>1</v>
      </c>
      <c r="I411" s="136"/>
      <c r="J411" s="137">
        <f t="shared" si="120"/>
        <v>0</v>
      </c>
      <c r="K411" s="133" t="s">
        <v>192</v>
      </c>
      <c r="L411" s="32"/>
      <c r="M411" s="138" t="s">
        <v>19</v>
      </c>
      <c r="N411" s="139" t="s">
        <v>43</v>
      </c>
      <c r="P411" s="140">
        <f t="shared" si="121"/>
        <v>0</v>
      </c>
      <c r="Q411" s="140">
        <v>1870</v>
      </c>
      <c r="R411" s="140">
        <f t="shared" si="122"/>
        <v>1870</v>
      </c>
      <c r="S411" s="140">
        <v>0</v>
      </c>
      <c r="T411" s="141">
        <f t="shared" si="123"/>
        <v>0</v>
      </c>
      <c r="AR411" s="142" t="s">
        <v>170</v>
      </c>
      <c r="AT411" s="142" t="s">
        <v>165</v>
      </c>
      <c r="AU411" s="142" t="s">
        <v>79</v>
      </c>
      <c r="AY411" s="17" t="s">
        <v>163</v>
      </c>
      <c r="BE411" s="143">
        <f t="shared" si="124"/>
        <v>0</v>
      </c>
      <c r="BF411" s="143">
        <f t="shared" si="125"/>
        <v>0</v>
      </c>
      <c r="BG411" s="143">
        <f t="shared" si="126"/>
        <v>0</v>
      </c>
      <c r="BH411" s="143">
        <f t="shared" si="127"/>
        <v>0</v>
      </c>
      <c r="BI411" s="143">
        <f t="shared" si="128"/>
        <v>0</v>
      </c>
      <c r="BJ411" s="17" t="s">
        <v>79</v>
      </c>
      <c r="BK411" s="143">
        <f t="shared" si="129"/>
        <v>0</v>
      </c>
      <c r="BL411" s="17" t="s">
        <v>170</v>
      </c>
      <c r="BM411" s="142" t="s">
        <v>4057</v>
      </c>
    </row>
    <row r="412" spans="2:65" s="1" customFormat="1" ht="24.2" customHeight="1">
      <c r="B412" s="32"/>
      <c r="C412" s="131" t="s">
        <v>1937</v>
      </c>
      <c r="D412" s="131" t="s">
        <v>165</v>
      </c>
      <c r="E412" s="132" t="s">
        <v>4058</v>
      </c>
      <c r="F412" s="133" t="s">
        <v>4059</v>
      </c>
      <c r="G412" s="134" t="s">
        <v>2382</v>
      </c>
      <c r="H412" s="135">
        <v>1</v>
      </c>
      <c r="I412" s="136"/>
      <c r="J412" s="137">
        <f t="shared" si="120"/>
        <v>0</v>
      </c>
      <c r="K412" s="133" t="s">
        <v>192</v>
      </c>
      <c r="L412" s="32"/>
      <c r="M412" s="138" t="s">
        <v>19</v>
      </c>
      <c r="N412" s="139" t="s">
        <v>43</v>
      </c>
      <c r="P412" s="140">
        <f t="shared" si="121"/>
        <v>0</v>
      </c>
      <c r="Q412" s="140">
        <v>1262</v>
      </c>
      <c r="R412" s="140">
        <f t="shared" si="122"/>
        <v>1262</v>
      </c>
      <c r="S412" s="140">
        <v>0</v>
      </c>
      <c r="T412" s="141">
        <f t="shared" si="123"/>
        <v>0</v>
      </c>
      <c r="AR412" s="142" t="s">
        <v>170</v>
      </c>
      <c r="AT412" s="142" t="s">
        <v>165</v>
      </c>
      <c r="AU412" s="142" t="s">
        <v>79</v>
      </c>
      <c r="AY412" s="17" t="s">
        <v>163</v>
      </c>
      <c r="BE412" s="143">
        <f t="shared" si="124"/>
        <v>0</v>
      </c>
      <c r="BF412" s="143">
        <f t="shared" si="125"/>
        <v>0</v>
      </c>
      <c r="BG412" s="143">
        <f t="shared" si="126"/>
        <v>0</v>
      </c>
      <c r="BH412" s="143">
        <f t="shared" si="127"/>
        <v>0</v>
      </c>
      <c r="BI412" s="143">
        <f t="shared" si="128"/>
        <v>0</v>
      </c>
      <c r="BJ412" s="17" t="s">
        <v>79</v>
      </c>
      <c r="BK412" s="143">
        <f t="shared" si="129"/>
        <v>0</v>
      </c>
      <c r="BL412" s="17" t="s">
        <v>170</v>
      </c>
      <c r="BM412" s="142" t="s">
        <v>4060</v>
      </c>
    </row>
    <row r="413" spans="2:65" s="1" customFormat="1" ht="16.5" customHeight="1">
      <c r="B413" s="32"/>
      <c r="C413" s="131" t="s">
        <v>1943</v>
      </c>
      <c r="D413" s="131" t="s">
        <v>165</v>
      </c>
      <c r="E413" s="132" t="s">
        <v>4061</v>
      </c>
      <c r="F413" s="133" t="s">
        <v>4062</v>
      </c>
      <c r="G413" s="134" t="s">
        <v>2382</v>
      </c>
      <c r="H413" s="135">
        <v>1</v>
      </c>
      <c r="I413" s="136"/>
      <c r="J413" s="137">
        <f t="shared" si="120"/>
        <v>0</v>
      </c>
      <c r="K413" s="133" t="s">
        <v>192</v>
      </c>
      <c r="L413" s="32"/>
      <c r="M413" s="138" t="s">
        <v>19</v>
      </c>
      <c r="N413" s="139" t="s">
        <v>43</v>
      </c>
      <c r="P413" s="140">
        <f t="shared" si="121"/>
        <v>0</v>
      </c>
      <c r="Q413" s="140">
        <v>62.4</v>
      </c>
      <c r="R413" s="140">
        <f t="shared" si="122"/>
        <v>62.4</v>
      </c>
      <c r="S413" s="140">
        <v>0</v>
      </c>
      <c r="T413" s="141">
        <f t="shared" si="123"/>
        <v>0</v>
      </c>
      <c r="AR413" s="142" t="s">
        <v>170</v>
      </c>
      <c r="AT413" s="142" t="s">
        <v>165</v>
      </c>
      <c r="AU413" s="142" t="s">
        <v>79</v>
      </c>
      <c r="AY413" s="17" t="s">
        <v>163</v>
      </c>
      <c r="BE413" s="143">
        <f t="shared" si="124"/>
        <v>0</v>
      </c>
      <c r="BF413" s="143">
        <f t="shared" si="125"/>
        <v>0</v>
      </c>
      <c r="BG413" s="143">
        <f t="shared" si="126"/>
        <v>0</v>
      </c>
      <c r="BH413" s="143">
        <f t="shared" si="127"/>
        <v>0</v>
      </c>
      <c r="BI413" s="143">
        <f t="shared" si="128"/>
        <v>0</v>
      </c>
      <c r="BJ413" s="17" t="s">
        <v>79</v>
      </c>
      <c r="BK413" s="143">
        <f t="shared" si="129"/>
        <v>0</v>
      </c>
      <c r="BL413" s="17" t="s">
        <v>170</v>
      </c>
      <c r="BM413" s="142" t="s">
        <v>4063</v>
      </c>
    </row>
    <row r="414" spans="2:65" s="1" customFormat="1" ht="21.75" customHeight="1">
      <c r="B414" s="32"/>
      <c r="C414" s="131" t="s">
        <v>1950</v>
      </c>
      <c r="D414" s="131" t="s">
        <v>165</v>
      </c>
      <c r="E414" s="132" t="s">
        <v>4064</v>
      </c>
      <c r="F414" s="133" t="s">
        <v>4065</v>
      </c>
      <c r="G414" s="134" t="s">
        <v>2382</v>
      </c>
      <c r="H414" s="135">
        <v>1</v>
      </c>
      <c r="I414" s="136"/>
      <c r="J414" s="137">
        <f t="shared" si="120"/>
        <v>0</v>
      </c>
      <c r="K414" s="133" t="s">
        <v>192</v>
      </c>
      <c r="L414" s="32"/>
      <c r="M414" s="138" t="s">
        <v>19</v>
      </c>
      <c r="N414" s="139" t="s">
        <v>43</v>
      </c>
      <c r="P414" s="140">
        <f t="shared" si="121"/>
        <v>0</v>
      </c>
      <c r="Q414" s="140">
        <v>458</v>
      </c>
      <c r="R414" s="140">
        <f t="shared" si="122"/>
        <v>458</v>
      </c>
      <c r="S414" s="140">
        <v>0</v>
      </c>
      <c r="T414" s="141">
        <f t="shared" si="123"/>
        <v>0</v>
      </c>
      <c r="AR414" s="142" t="s">
        <v>170</v>
      </c>
      <c r="AT414" s="142" t="s">
        <v>165</v>
      </c>
      <c r="AU414" s="142" t="s">
        <v>79</v>
      </c>
      <c r="AY414" s="17" t="s">
        <v>163</v>
      </c>
      <c r="BE414" s="143">
        <f t="shared" si="124"/>
        <v>0</v>
      </c>
      <c r="BF414" s="143">
        <f t="shared" si="125"/>
        <v>0</v>
      </c>
      <c r="BG414" s="143">
        <f t="shared" si="126"/>
        <v>0</v>
      </c>
      <c r="BH414" s="143">
        <f t="shared" si="127"/>
        <v>0</v>
      </c>
      <c r="BI414" s="143">
        <f t="shared" si="128"/>
        <v>0</v>
      </c>
      <c r="BJ414" s="17" t="s">
        <v>79</v>
      </c>
      <c r="BK414" s="143">
        <f t="shared" si="129"/>
        <v>0</v>
      </c>
      <c r="BL414" s="17" t="s">
        <v>170</v>
      </c>
      <c r="BM414" s="142" t="s">
        <v>4066</v>
      </c>
    </row>
    <row r="415" spans="2:65" s="1" customFormat="1" ht="16.5" customHeight="1">
      <c r="B415" s="32"/>
      <c r="C415" s="131" t="s">
        <v>1955</v>
      </c>
      <c r="D415" s="131" t="s">
        <v>165</v>
      </c>
      <c r="E415" s="132" t="s">
        <v>4067</v>
      </c>
      <c r="F415" s="133" t="s">
        <v>4068</v>
      </c>
      <c r="G415" s="134" t="s">
        <v>2382</v>
      </c>
      <c r="H415" s="135">
        <v>20</v>
      </c>
      <c r="I415" s="136"/>
      <c r="J415" s="137">
        <f t="shared" si="120"/>
        <v>0</v>
      </c>
      <c r="K415" s="133" t="s">
        <v>192</v>
      </c>
      <c r="L415" s="32"/>
      <c r="M415" s="138" t="s">
        <v>19</v>
      </c>
      <c r="N415" s="139" t="s">
        <v>43</v>
      </c>
      <c r="P415" s="140">
        <f t="shared" si="121"/>
        <v>0</v>
      </c>
      <c r="Q415" s="140">
        <v>142</v>
      </c>
      <c r="R415" s="140">
        <f t="shared" si="122"/>
        <v>2840</v>
      </c>
      <c r="S415" s="140">
        <v>0</v>
      </c>
      <c r="T415" s="141">
        <f t="shared" si="123"/>
        <v>0</v>
      </c>
      <c r="AR415" s="142" t="s">
        <v>170</v>
      </c>
      <c r="AT415" s="142" t="s">
        <v>165</v>
      </c>
      <c r="AU415" s="142" t="s">
        <v>79</v>
      </c>
      <c r="AY415" s="17" t="s">
        <v>163</v>
      </c>
      <c r="BE415" s="143">
        <f t="shared" si="124"/>
        <v>0</v>
      </c>
      <c r="BF415" s="143">
        <f t="shared" si="125"/>
        <v>0</v>
      </c>
      <c r="BG415" s="143">
        <f t="shared" si="126"/>
        <v>0</v>
      </c>
      <c r="BH415" s="143">
        <f t="shared" si="127"/>
        <v>0</v>
      </c>
      <c r="BI415" s="143">
        <f t="shared" si="128"/>
        <v>0</v>
      </c>
      <c r="BJ415" s="17" t="s">
        <v>79</v>
      </c>
      <c r="BK415" s="143">
        <f t="shared" si="129"/>
        <v>0</v>
      </c>
      <c r="BL415" s="17" t="s">
        <v>170</v>
      </c>
      <c r="BM415" s="142" t="s">
        <v>4069</v>
      </c>
    </row>
    <row r="416" spans="2:65" s="1" customFormat="1" ht="24.2" customHeight="1">
      <c r="B416" s="32"/>
      <c r="C416" s="131" t="s">
        <v>1958</v>
      </c>
      <c r="D416" s="131" t="s">
        <v>165</v>
      </c>
      <c r="E416" s="132" t="s">
        <v>4070</v>
      </c>
      <c r="F416" s="133" t="s">
        <v>4071</v>
      </c>
      <c r="G416" s="134" t="s">
        <v>2382</v>
      </c>
      <c r="H416" s="135">
        <v>20</v>
      </c>
      <c r="I416" s="136"/>
      <c r="J416" s="137">
        <f t="shared" si="120"/>
        <v>0</v>
      </c>
      <c r="K416" s="133" t="s">
        <v>192</v>
      </c>
      <c r="L416" s="32"/>
      <c r="M416" s="138" t="s">
        <v>19</v>
      </c>
      <c r="N416" s="139" t="s">
        <v>43</v>
      </c>
      <c r="P416" s="140">
        <f t="shared" si="121"/>
        <v>0</v>
      </c>
      <c r="Q416" s="140">
        <v>254</v>
      </c>
      <c r="R416" s="140">
        <f t="shared" si="122"/>
        <v>5080</v>
      </c>
      <c r="S416" s="140">
        <v>0</v>
      </c>
      <c r="T416" s="141">
        <f t="shared" si="123"/>
        <v>0</v>
      </c>
      <c r="AR416" s="142" t="s">
        <v>170</v>
      </c>
      <c r="AT416" s="142" t="s">
        <v>165</v>
      </c>
      <c r="AU416" s="142" t="s">
        <v>79</v>
      </c>
      <c r="AY416" s="17" t="s">
        <v>163</v>
      </c>
      <c r="BE416" s="143">
        <f t="shared" si="124"/>
        <v>0</v>
      </c>
      <c r="BF416" s="143">
        <f t="shared" si="125"/>
        <v>0</v>
      </c>
      <c r="BG416" s="143">
        <f t="shared" si="126"/>
        <v>0</v>
      </c>
      <c r="BH416" s="143">
        <f t="shared" si="127"/>
        <v>0</v>
      </c>
      <c r="BI416" s="143">
        <f t="shared" si="128"/>
        <v>0</v>
      </c>
      <c r="BJ416" s="17" t="s">
        <v>79</v>
      </c>
      <c r="BK416" s="143">
        <f t="shared" si="129"/>
        <v>0</v>
      </c>
      <c r="BL416" s="17" t="s">
        <v>170</v>
      </c>
      <c r="BM416" s="142" t="s">
        <v>4072</v>
      </c>
    </row>
    <row r="417" spans="2:65" s="1" customFormat="1" ht="16.5" customHeight="1">
      <c r="B417" s="32"/>
      <c r="C417" s="131" t="s">
        <v>1963</v>
      </c>
      <c r="D417" s="131" t="s">
        <v>165</v>
      </c>
      <c r="E417" s="132" t="s">
        <v>4073</v>
      </c>
      <c r="F417" s="133" t="s">
        <v>4074</v>
      </c>
      <c r="G417" s="134" t="s">
        <v>2382</v>
      </c>
      <c r="H417" s="135">
        <v>23</v>
      </c>
      <c r="I417" s="136"/>
      <c r="J417" s="137">
        <f t="shared" si="120"/>
        <v>0</v>
      </c>
      <c r="K417" s="133" t="s">
        <v>192</v>
      </c>
      <c r="L417" s="32"/>
      <c r="M417" s="138" t="s">
        <v>19</v>
      </c>
      <c r="N417" s="139" t="s">
        <v>43</v>
      </c>
      <c r="P417" s="140">
        <f t="shared" si="121"/>
        <v>0</v>
      </c>
      <c r="Q417" s="140">
        <v>170</v>
      </c>
      <c r="R417" s="140">
        <f t="shared" si="122"/>
        <v>3910</v>
      </c>
      <c r="S417" s="140">
        <v>0</v>
      </c>
      <c r="T417" s="141">
        <f t="shared" si="123"/>
        <v>0</v>
      </c>
      <c r="AR417" s="142" t="s">
        <v>170</v>
      </c>
      <c r="AT417" s="142" t="s">
        <v>165</v>
      </c>
      <c r="AU417" s="142" t="s">
        <v>79</v>
      </c>
      <c r="AY417" s="17" t="s">
        <v>163</v>
      </c>
      <c r="BE417" s="143">
        <f t="shared" si="124"/>
        <v>0</v>
      </c>
      <c r="BF417" s="143">
        <f t="shared" si="125"/>
        <v>0</v>
      </c>
      <c r="BG417" s="143">
        <f t="shared" si="126"/>
        <v>0</v>
      </c>
      <c r="BH417" s="143">
        <f t="shared" si="127"/>
        <v>0</v>
      </c>
      <c r="BI417" s="143">
        <f t="shared" si="128"/>
        <v>0</v>
      </c>
      <c r="BJ417" s="17" t="s">
        <v>79</v>
      </c>
      <c r="BK417" s="143">
        <f t="shared" si="129"/>
        <v>0</v>
      </c>
      <c r="BL417" s="17" t="s">
        <v>170</v>
      </c>
      <c r="BM417" s="142" t="s">
        <v>4075</v>
      </c>
    </row>
    <row r="418" spans="2:65" s="1" customFormat="1" ht="24.2" customHeight="1">
      <c r="B418" s="32"/>
      <c r="C418" s="131" t="s">
        <v>1966</v>
      </c>
      <c r="D418" s="131" t="s">
        <v>165</v>
      </c>
      <c r="E418" s="132" t="s">
        <v>4076</v>
      </c>
      <c r="F418" s="133" t="s">
        <v>4077</v>
      </c>
      <c r="G418" s="134" t="s">
        <v>2382</v>
      </c>
      <c r="H418" s="135">
        <v>23</v>
      </c>
      <c r="I418" s="136"/>
      <c r="J418" s="137">
        <f t="shared" si="120"/>
        <v>0</v>
      </c>
      <c r="K418" s="133" t="s">
        <v>192</v>
      </c>
      <c r="L418" s="32"/>
      <c r="M418" s="138" t="s">
        <v>19</v>
      </c>
      <c r="N418" s="139" t="s">
        <v>43</v>
      </c>
      <c r="P418" s="140">
        <f t="shared" si="121"/>
        <v>0</v>
      </c>
      <c r="Q418" s="140">
        <v>291</v>
      </c>
      <c r="R418" s="140">
        <f t="shared" si="122"/>
        <v>6693</v>
      </c>
      <c r="S418" s="140">
        <v>0</v>
      </c>
      <c r="T418" s="141">
        <f t="shared" si="123"/>
        <v>0</v>
      </c>
      <c r="AR418" s="142" t="s">
        <v>170</v>
      </c>
      <c r="AT418" s="142" t="s">
        <v>165</v>
      </c>
      <c r="AU418" s="142" t="s">
        <v>79</v>
      </c>
      <c r="AY418" s="17" t="s">
        <v>163</v>
      </c>
      <c r="BE418" s="143">
        <f t="shared" si="124"/>
        <v>0</v>
      </c>
      <c r="BF418" s="143">
        <f t="shared" si="125"/>
        <v>0</v>
      </c>
      <c r="BG418" s="143">
        <f t="shared" si="126"/>
        <v>0</v>
      </c>
      <c r="BH418" s="143">
        <f t="shared" si="127"/>
        <v>0</v>
      </c>
      <c r="BI418" s="143">
        <f t="shared" si="128"/>
        <v>0</v>
      </c>
      <c r="BJ418" s="17" t="s">
        <v>79</v>
      </c>
      <c r="BK418" s="143">
        <f t="shared" si="129"/>
        <v>0</v>
      </c>
      <c r="BL418" s="17" t="s">
        <v>170</v>
      </c>
      <c r="BM418" s="142" t="s">
        <v>4078</v>
      </c>
    </row>
    <row r="419" spans="2:65" s="1" customFormat="1" ht="21.75" customHeight="1">
      <c r="B419" s="32"/>
      <c r="C419" s="131" t="s">
        <v>1971</v>
      </c>
      <c r="D419" s="131" t="s">
        <v>165</v>
      </c>
      <c r="E419" s="132" t="s">
        <v>4079</v>
      </c>
      <c r="F419" s="133" t="s">
        <v>4080</v>
      </c>
      <c r="G419" s="134" t="s">
        <v>2382</v>
      </c>
      <c r="H419" s="135">
        <v>78</v>
      </c>
      <c r="I419" s="136"/>
      <c r="J419" s="137">
        <f t="shared" si="120"/>
        <v>0</v>
      </c>
      <c r="K419" s="133" t="s">
        <v>192</v>
      </c>
      <c r="L419" s="32"/>
      <c r="M419" s="138" t="s">
        <v>19</v>
      </c>
      <c r="N419" s="139" t="s">
        <v>43</v>
      </c>
      <c r="P419" s="140">
        <f t="shared" si="121"/>
        <v>0</v>
      </c>
      <c r="Q419" s="140">
        <v>56</v>
      </c>
      <c r="R419" s="140">
        <f t="shared" si="122"/>
        <v>4368</v>
      </c>
      <c r="S419" s="140">
        <v>0</v>
      </c>
      <c r="T419" s="141">
        <f t="shared" si="123"/>
        <v>0</v>
      </c>
      <c r="AR419" s="142" t="s">
        <v>170</v>
      </c>
      <c r="AT419" s="142" t="s">
        <v>165</v>
      </c>
      <c r="AU419" s="142" t="s">
        <v>79</v>
      </c>
      <c r="AY419" s="17" t="s">
        <v>163</v>
      </c>
      <c r="BE419" s="143">
        <f t="shared" si="124"/>
        <v>0</v>
      </c>
      <c r="BF419" s="143">
        <f t="shared" si="125"/>
        <v>0</v>
      </c>
      <c r="BG419" s="143">
        <f t="shared" si="126"/>
        <v>0</v>
      </c>
      <c r="BH419" s="143">
        <f t="shared" si="127"/>
        <v>0</v>
      </c>
      <c r="BI419" s="143">
        <f t="shared" si="128"/>
        <v>0</v>
      </c>
      <c r="BJ419" s="17" t="s">
        <v>79</v>
      </c>
      <c r="BK419" s="143">
        <f t="shared" si="129"/>
        <v>0</v>
      </c>
      <c r="BL419" s="17" t="s">
        <v>170</v>
      </c>
      <c r="BM419" s="142" t="s">
        <v>4081</v>
      </c>
    </row>
    <row r="420" spans="2:65" s="1" customFormat="1" ht="21.75" customHeight="1">
      <c r="B420" s="32"/>
      <c r="C420" s="131" t="s">
        <v>1974</v>
      </c>
      <c r="D420" s="131" t="s">
        <v>165</v>
      </c>
      <c r="E420" s="132" t="s">
        <v>4082</v>
      </c>
      <c r="F420" s="133" t="s">
        <v>4083</v>
      </c>
      <c r="G420" s="134" t="s">
        <v>2382</v>
      </c>
      <c r="H420" s="135">
        <v>78</v>
      </c>
      <c r="I420" s="136"/>
      <c r="J420" s="137">
        <f t="shared" si="120"/>
        <v>0</v>
      </c>
      <c r="K420" s="133" t="s">
        <v>192</v>
      </c>
      <c r="L420" s="32"/>
      <c r="M420" s="138" t="s">
        <v>19</v>
      </c>
      <c r="N420" s="139" t="s">
        <v>43</v>
      </c>
      <c r="P420" s="140">
        <f t="shared" si="121"/>
        <v>0</v>
      </c>
      <c r="Q420" s="140">
        <v>68</v>
      </c>
      <c r="R420" s="140">
        <f t="shared" si="122"/>
        <v>5304</v>
      </c>
      <c r="S420" s="140">
        <v>0</v>
      </c>
      <c r="T420" s="141">
        <f t="shared" si="123"/>
        <v>0</v>
      </c>
      <c r="AR420" s="142" t="s">
        <v>170</v>
      </c>
      <c r="AT420" s="142" t="s">
        <v>165</v>
      </c>
      <c r="AU420" s="142" t="s">
        <v>79</v>
      </c>
      <c r="AY420" s="17" t="s">
        <v>163</v>
      </c>
      <c r="BE420" s="143">
        <f t="shared" si="124"/>
        <v>0</v>
      </c>
      <c r="BF420" s="143">
        <f t="shared" si="125"/>
        <v>0</v>
      </c>
      <c r="BG420" s="143">
        <f t="shared" si="126"/>
        <v>0</v>
      </c>
      <c r="BH420" s="143">
        <f t="shared" si="127"/>
        <v>0</v>
      </c>
      <c r="BI420" s="143">
        <f t="shared" si="128"/>
        <v>0</v>
      </c>
      <c r="BJ420" s="17" t="s">
        <v>79</v>
      </c>
      <c r="BK420" s="143">
        <f t="shared" si="129"/>
        <v>0</v>
      </c>
      <c r="BL420" s="17" t="s">
        <v>170</v>
      </c>
      <c r="BM420" s="142" t="s">
        <v>4084</v>
      </c>
    </row>
    <row r="421" spans="2:65" s="1" customFormat="1" ht="16.5" customHeight="1">
      <c r="B421" s="32"/>
      <c r="C421" s="131" t="s">
        <v>1979</v>
      </c>
      <c r="D421" s="131" t="s">
        <v>165</v>
      </c>
      <c r="E421" s="132" t="s">
        <v>4085</v>
      </c>
      <c r="F421" s="133" t="s">
        <v>4086</v>
      </c>
      <c r="G421" s="134" t="s">
        <v>2382</v>
      </c>
      <c r="H421" s="135">
        <v>2</v>
      </c>
      <c r="I421" s="136"/>
      <c r="J421" s="137">
        <f t="shared" si="120"/>
        <v>0</v>
      </c>
      <c r="K421" s="133" t="s">
        <v>192</v>
      </c>
      <c r="L421" s="32"/>
      <c r="M421" s="138" t="s">
        <v>19</v>
      </c>
      <c r="N421" s="139" t="s">
        <v>43</v>
      </c>
      <c r="P421" s="140">
        <f t="shared" si="121"/>
        <v>0</v>
      </c>
      <c r="Q421" s="140">
        <v>1300</v>
      </c>
      <c r="R421" s="140">
        <f t="shared" si="122"/>
        <v>2600</v>
      </c>
      <c r="S421" s="140">
        <v>0</v>
      </c>
      <c r="T421" s="141">
        <f t="shared" si="123"/>
        <v>0</v>
      </c>
      <c r="AR421" s="142" t="s">
        <v>170</v>
      </c>
      <c r="AT421" s="142" t="s">
        <v>165</v>
      </c>
      <c r="AU421" s="142" t="s">
        <v>79</v>
      </c>
      <c r="AY421" s="17" t="s">
        <v>163</v>
      </c>
      <c r="BE421" s="143">
        <f t="shared" si="124"/>
        <v>0</v>
      </c>
      <c r="BF421" s="143">
        <f t="shared" si="125"/>
        <v>0</v>
      </c>
      <c r="BG421" s="143">
        <f t="shared" si="126"/>
        <v>0</v>
      </c>
      <c r="BH421" s="143">
        <f t="shared" si="127"/>
        <v>0</v>
      </c>
      <c r="BI421" s="143">
        <f t="shared" si="128"/>
        <v>0</v>
      </c>
      <c r="BJ421" s="17" t="s">
        <v>79</v>
      </c>
      <c r="BK421" s="143">
        <f t="shared" si="129"/>
        <v>0</v>
      </c>
      <c r="BL421" s="17" t="s">
        <v>170</v>
      </c>
      <c r="BM421" s="142" t="s">
        <v>4087</v>
      </c>
    </row>
    <row r="422" spans="2:65" s="1" customFormat="1" ht="16.5" customHeight="1">
      <c r="B422" s="32"/>
      <c r="C422" s="131" t="s">
        <v>1987</v>
      </c>
      <c r="D422" s="131" t="s">
        <v>165</v>
      </c>
      <c r="E422" s="132" t="s">
        <v>4088</v>
      </c>
      <c r="F422" s="133" t="s">
        <v>4089</v>
      </c>
      <c r="G422" s="134" t="s">
        <v>2382</v>
      </c>
      <c r="H422" s="135">
        <v>2</v>
      </c>
      <c r="I422" s="136"/>
      <c r="J422" s="137">
        <f t="shared" si="120"/>
        <v>0</v>
      </c>
      <c r="K422" s="133" t="s">
        <v>192</v>
      </c>
      <c r="L422" s="32"/>
      <c r="M422" s="138" t="s">
        <v>19</v>
      </c>
      <c r="N422" s="139" t="s">
        <v>43</v>
      </c>
      <c r="P422" s="140">
        <f t="shared" si="121"/>
        <v>0</v>
      </c>
      <c r="Q422" s="140">
        <v>6200</v>
      </c>
      <c r="R422" s="140">
        <f t="shared" si="122"/>
        <v>12400</v>
      </c>
      <c r="S422" s="140">
        <v>0</v>
      </c>
      <c r="T422" s="141">
        <f t="shared" si="123"/>
        <v>0</v>
      </c>
      <c r="AR422" s="142" t="s">
        <v>170</v>
      </c>
      <c r="AT422" s="142" t="s">
        <v>165</v>
      </c>
      <c r="AU422" s="142" t="s">
        <v>79</v>
      </c>
      <c r="AY422" s="17" t="s">
        <v>163</v>
      </c>
      <c r="BE422" s="143">
        <f t="shared" si="124"/>
        <v>0</v>
      </c>
      <c r="BF422" s="143">
        <f t="shared" si="125"/>
        <v>0</v>
      </c>
      <c r="BG422" s="143">
        <f t="shared" si="126"/>
        <v>0</v>
      </c>
      <c r="BH422" s="143">
        <f t="shared" si="127"/>
        <v>0</v>
      </c>
      <c r="BI422" s="143">
        <f t="shared" si="128"/>
        <v>0</v>
      </c>
      <c r="BJ422" s="17" t="s">
        <v>79</v>
      </c>
      <c r="BK422" s="143">
        <f t="shared" si="129"/>
        <v>0</v>
      </c>
      <c r="BL422" s="17" t="s">
        <v>170</v>
      </c>
      <c r="BM422" s="142" t="s">
        <v>4090</v>
      </c>
    </row>
    <row r="423" spans="2:65" s="1" customFormat="1" ht="90" customHeight="1">
      <c r="B423" s="32"/>
      <c r="C423" s="131" t="s">
        <v>1990</v>
      </c>
      <c r="D423" s="131" t="s">
        <v>165</v>
      </c>
      <c r="E423" s="132" t="s">
        <v>4091</v>
      </c>
      <c r="F423" s="133" t="s">
        <v>4092</v>
      </c>
      <c r="G423" s="134" t="s">
        <v>2382</v>
      </c>
      <c r="H423" s="135">
        <v>1</v>
      </c>
      <c r="I423" s="136"/>
      <c r="J423" s="137">
        <f t="shared" si="120"/>
        <v>0</v>
      </c>
      <c r="K423" s="133" t="s">
        <v>192</v>
      </c>
      <c r="L423" s="32"/>
      <c r="M423" s="138" t="s">
        <v>19</v>
      </c>
      <c r="N423" s="139" t="s">
        <v>43</v>
      </c>
      <c r="P423" s="140">
        <f t="shared" si="121"/>
        <v>0</v>
      </c>
      <c r="Q423" s="140">
        <v>30122</v>
      </c>
      <c r="R423" s="140">
        <f t="shared" si="122"/>
        <v>30122</v>
      </c>
      <c r="S423" s="140">
        <v>0</v>
      </c>
      <c r="T423" s="141">
        <f t="shared" si="123"/>
        <v>0</v>
      </c>
      <c r="AR423" s="142" t="s">
        <v>170</v>
      </c>
      <c r="AT423" s="142" t="s">
        <v>165</v>
      </c>
      <c r="AU423" s="142" t="s">
        <v>79</v>
      </c>
      <c r="AY423" s="17" t="s">
        <v>163</v>
      </c>
      <c r="BE423" s="143">
        <f t="shared" si="124"/>
        <v>0</v>
      </c>
      <c r="BF423" s="143">
        <f t="shared" si="125"/>
        <v>0</v>
      </c>
      <c r="BG423" s="143">
        <f t="shared" si="126"/>
        <v>0</v>
      </c>
      <c r="BH423" s="143">
        <f t="shared" si="127"/>
        <v>0</v>
      </c>
      <c r="BI423" s="143">
        <f t="shared" si="128"/>
        <v>0</v>
      </c>
      <c r="BJ423" s="17" t="s">
        <v>79</v>
      </c>
      <c r="BK423" s="143">
        <f t="shared" si="129"/>
        <v>0</v>
      </c>
      <c r="BL423" s="17" t="s">
        <v>170</v>
      </c>
      <c r="BM423" s="142" t="s">
        <v>4093</v>
      </c>
    </row>
    <row r="424" spans="2:65" s="1" customFormat="1" ht="78" customHeight="1">
      <c r="B424" s="32"/>
      <c r="C424" s="131" t="s">
        <v>1993</v>
      </c>
      <c r="D424" s="131" t="s">
        <v>165</v>
      </c>
      <c r="E424" s="132" t="s">
        <v>4094</v>
      </c>
      <c r="F424" s="133" t="s">
        <v>4095</v>
      </c>
      <c r="G424" s="134" t="s">
        <v>2382</v>
      </c>
      <c r="H424" s="135">
        <v>1</v>
      </c>
      <c r="I424" s="136"/>
      <c r="J424" s="137">
        <f t="shared" si="120"/>
        <v>0</v>
      </c>
      <c r="K424" s="133" t="s">
        <v>192</v>
      </c>
      <c r="L424" s="32"/>
      <c r="M424" s="138" t="s">
        <v>19</v>
      </c>
      <c r="N424" s="139" t="s">
        <v>43</v>
      </c>
      <c r="P424" s="140">
        <f t="shared" si="121"/>
        <v>0</v>
      </c>
      <c r="Q424" s="140">
        <v>24660</v>
      </c>
      <c r="R424" s="140">
        <f t="shared" si="122"/>
        <v>24660</v>
      </c>
      <c r="S424" s="140">
        <v>0</v>
      </c>
      <c r="T424" s="141">
        <f t="shared" si="123"/>
        <v>0</v>
      </c>
      <c r="AR424" s="142" t="s">
        <v>170</v>
      </c>
      <c r="AT424" s="142" t="s">
        <v>165</v>
      </c>
      <c r="AU424" s="142" t="s">
        <v>79</v>
      </c>
      <c r="AY424" s="17" t="s">
        <v>163</v>
      </c>
      <c r="BE424" s="143">
        <f t="shared" si="124"/>
        <v>0</v>
      </c>
      <c r="BF424" s="143">
        <f t="shared" si="125"/>
        <v>0</v>
      </c>
      <c r="BG424" s="143">
        <f t="shared" si="126"/>
        <v>0</v>
      </c>
      <c r="BH424" s="143">
        <f t="shared" si="127"/>
        <v>0</v>
      </c>
      <c r="BI424" s="143">
        <f t="shared" si="128"/>
        <v>0</v>
      </c>
      <c r="BJ424" s="17" t="s">
        <v>79</v>
      </c>
      <c r="BK424" s="143">
        <f t="shared" si="129"/>
        <v>0</v>
      </c>
      <c r="BL424" s="17" t="s">
        <v>170</v>
      </c>
      <c r="BM424" s="142" t="s">
        <v>4096</v>
      </c>
    </row>
    <row r="425" spans="2:65" s="1" customFormat="1" ht="16.5" customHeight="1">
      <c r="B425" s="32"/>
      <c r="C425" s="131" t="s">
        <v>1996</v>
      </c>
      <c r="D425" s="131" t="s">
        <v>165</v>
      </c>
      <c r="E425" s="132" t="s">
        <v>4097</v>
      </c>
      <c r="F425" s="133" t="s">
        <v>4098</v>
      </c>
      <c r="G425" s="134" t="s">
        <v>2382</v>
      </c>
      <c r="H425" s="135">
        <v>19</v>
      </c>
      <c r="I425" s="136"/>
      <c r="J425" s="137">
        <f t="shared" si="120"/>
        <v>0</v>
      </c>
      <c r="K425" s="133" t="s">
        <v>192</v>
      </c>
      <c r="L425" s="32"/>
      <c r="M425" s="138" t="s">
        <v>19</v>
      </c>
      <c r="N425" s="139" t="s">
        <v>43</v>
      </c>
      <c r="P425" s="140">
        <f t="shared" si="121"/>
        <v>0</v>
      </c>
      <c r="Q425" s="140">
        <v>980</v>
      </c>
      <c r="R425" s="140">
        <f t="shared" si="122"/>
        <v>18620</v>
      </c>
      <c r="S425" s="140">
        <v>0</v>
      </c>
      <c r="T425" s="141">
        <f t="shared" si="123"/>
        <v>0</v>
      </c>
      <c r="AR425" s="142" t="s">
        <v>170</v>
      </c>
      <c r="AT425" s="142" t="s">
        <v>165</v>
      </c>
      <c r="AU425" s="142" t="s">
        <v>79</v>
      </c>
      <c r="AY425" s="17" t="s">
        <v>163</v>
      </c>
      <c r="BE425" s="143">
        <f t="shared" si="124"/>
        <v>0</v>
      </c>
      <c r="BF425" s="143">
        <f t="shared" si="125"/>
        <v>0</v>
      </c>
      <c r="BG425" s="143">
        <f t="shared" si="126"/>
        <v>0</v>
      </c>
      <c r="BH425" s="143">
        <f t="shared" si="127"/>
        <v>0</v>
      </c>
      <c r="BI425" s="143">
        <f t="shared" si="128"/>
        <v>0</v>
      </c>
      <c r="BJ425" s="17" t="s">
        <v>79</v>
      </c>
      <c r="BK425" s="143">
        <f t="shared" si="129"/>
        <v>0</v>
      </c>
      <c r="BL425" s="17" t="s">
        <v>170</v>
      </c>
      <c r="BM425" s="142" t="s">
        <v>4099</v>
      </c>
    </row>
    <row r="426" spans="2:65" s="1" customFormat="1" ht="16.5" customHeight="1">
      <c r="B426" s="32"/>
      <c r="C426" s="131" t="s">
        <v>1999</v>
      </c>
      <c r="D426" s="131" t="s">
        <v>165</v>
      </c>
      <c r="E426" s="132" t="s">
        <v>4100</v>
      </c>
      <c r="F426" s="133" t="s">
        <v>4101</v>
      </c>
      <c r="G426" s="134" t="s">
        <v>2382</v>
      </c>
      <c r="H426" s="135">
        <v>19</v>
      </c>
      <c r="I426" s="136"/>
      <c r="J426" s="137">
        <f t="shared" si="120"/>
        <v>0</v>
      </c>
      <c r="K426" s="133" t="s">
        <v>192</v>
      </c>
      <c r="L426" s="32"/>
      <c r="M426" s="138" t="s">
        <v>19</v>
      </c>
      <c r="N426" s="139" t="s">
        <v>43</v>
      </c>
      <c r="P426" s="140">
        <f t="shared" si="121"/>
        <v>0</v>
      </c>
      <c r="Q426" s="140">
        <v>1700</v>
      </c>
      <c r="R426" s="140">
        <f t="shared" si="122"/>
        <v>32300</v>
      </c>
      <c r="S426" s="140">
        <v>0</v>
      </c>
      <c r="T426" s="141">
        <f t="shared" si="123"/>
        <v>0</v>
      </c>
      <c r="AR426" s="142" t="s">
        <v>170</v>
      </c>
      <c r="AT426" s="142" t="s">
        <v>165</v>
      </c>
      <c r="AU426" s="142" t="s">
        <v>79</v>
      </c>
      <c r="AY426" s="17" t="s">
        <v>163</v>
      </c>
      <c r="BE426" s="143">
        <f t="shared" si="124"/>
        <v>0</v>
      </c>
      <c r="BF426" s="143">
        <f t="shared" si="125"/>
        <v>0</v>
      </c>
      <c r="BG426" s="143">
        <f t="shared" si="126"/>
        <v>0</v>
      </c>
      <c r="BH426" s="143">
        <f t="shared" si="127"/>
        <v>0</v>
      </c>
      <c r="BI426" s="143">
        <f t="shared" si="128"/>
        <v>0</v>
      </c>
      <c r="BJ426" s="17" t="s">
        <v>79</v>
      </c>
      <c r="BK426" s="143">
        <f t="shared" si="129"/>
        <v>0</v>
      </c>
      <c r="BL426" s="17" t="s">
        <v>170</v>
      </c>
      <c r="BM426" s="142" t="s">
        <v>4102</v>
      </c>
    </row>
    <row r="427" spans="2:65" s="1" customFormat="1" ht="62.65" customHeight="1">
      <c r="B427" s="32"/>
      <c r="C427" s="131" t="s">
        <v>2004</v>
      </c>
      <c r="D427" s="131" t="s">
        <v>165</v>
      </c>
      <c r="E427" s="132" t="s">
        <v>4103</v>
      </c>
      <c r="F427" s="133" t="s">
        <v>4104</v>
      </c>
      <c r="G427" s="134" t="s">
        <v>2382</v>
      </c>
      <c r="H427" s="135">
        <v>19</v>
      </c>
      <c r="I427" s="136"/>
      <c r="J427" s="137">
        <f t="shared" si="120"/>
        <v>0</v>
      </c>
      <c r="K427" s="133" t="s">
        <v>192</v>
      </c>
      <c r="L427" s="32"/>
      <c r="M427" s="138" t="s">
        <v>19</v>
      </c>
      <c r="N427" s="139" t="s">
        <v>43</v>
      </c>
      <c r="P427" s="140">
        <f t="shared" si="121"/>
        <v>0</v>
      </c>
      <c r="Q427" s="140">
        <v>11485</v>
      </c>
      <c r="R427" s="140">
        <f t="shared" si="122"/>
        <v>218215</v>
      </c>
      <c r="S427" s="140">
        <v>0</v>
      </c>
      <c r="T427" s="141">
        <f t="shared" si="123"/>
        <v>0</v>
      </c>
      <c r="AR427" s="142" t="s">
        <v>170</v>
      </c>
      <c r="AT427" s="142" t="s">
        <v>165</v>
      </c>
      <c r="AU427" s="142" t="s">
        <v>79</v>
      </c>
      <c r="AY427" s="17" t="s">
        <v>163</v>
      </c>
      <c r="BE427" s="143">
        <f t="shared" si="124"/>
        <v>0</v>
      </c>
      <c r="BF427" s="143">
        <f t="shared" si="125"/>
        <v>0</v>
      </c>
      <c r="BG427" s="143">
        <f t="shared" si="126"/>
        <v>0</v>
      </c>
      <c r="BH427" s="143">
        <f t="shared" si="127"/>
        <v>0</v>
      </c>
      <c r="BI427" s="143">
        <f t="shared" si="128"/>
        <v>0</v>
      </c>
      <c r="BJ427" s="17" t="s">
        <v>79</v>
      </c>
      <c r="BK427" s="143">
        <f t="shared" si="129"/>
        <v>0</v>
      </c>
      <c r="BL427" s="17" t="s">
        <v>170</v>
      </c>
      <c r="BM427" s="142" t="s">
        <v>4105</v>
      </c>
    </row>
    <row r="428" spans="2:65" s="1" customFormat="1" ht="24.2" customHeight="1">
      <c r="B428" s="32"/>
      <c r="C428" s="131" t="s">
        <v>2010</v>
      </c>
      <c r="D428" s="131" t="s">
        <v>165</v>
      </c>
      <c r="E428" s="132" t="s">
        <v>4106</v>
      </c>
      <c r="F428" s="133" t="s">
        <v>4107</v>
      </c>
      <c r="G428" s="134" t="s">
        <v>2382</v>
      </c>
      <c r="H428" s="135">
        <v>19</v>
      </c>
      <c r="I428" s="136"/>
      <c r="J428" s="137">
        <f t="shared" si="120"/>
        <v>0</v>
      </c>
      <c r="K428" s="133" t="s">
        <v>192</v>
      </c>
      <c r="L428" s="32"/>
      <c r="M428" s="138" t="s">
        <v>19</v>
      </c>
      <c r="N428" s="139" t="s">
        <v>43</v>
      </c>
      <c r="P428" s="140">
        <f t="shared" si="121"/>
        <v>0</v>
      </c>
      <c r="Q428" s="140">
        <v>619</v>
      </c>
      <c r="R428" s="140">
        <f t="shared" si="122"/>
        <v>11761</v>
      </c>
      <c r="S428" s="140">
        <v>0</v>
      </c>
      <c r="T428" s="141">
        <f t="shared" si="123"/>
        <v>0</v>
      </c>
      <c r="AR428" s="142" t="s">
        <v>170</v>
      </c>
      <c r="AT428" s="142" t="s">
        <v>165</v>
      </c>
      <c r="AU428" s="142" t="s">
        <v>79</v>
      </c>
      <c r="AY428" s="17" t="s">
        <v>163</v>
      </c>
      <c r="BE428" s="143">
        <f t="shared" si="124"/>
        <v>0</v>
      </c>
      <c r="BF428" s="143">
        <f t="shared" si="125"/>
        <v>0</v>
      </c>
      <c r="BG428" s="143">
        <f t="shared" si="126"/>
        <v>0</v>
      </c>
      <c r="BH428" s="143">
        <f t="shared" si="127"/>
        <v>0</v>
      </c>
      <c r="BI428" s="143">
        <f t="shared" si="128"/>
        <v>0</v>
      </c>
      <c r="BJ428" s="17" t="s">
        <v>79</v>
      </c>
      <c r="BK428" s="143">
        <f t="shared" si="129"/>
        <v>0</v>
      </c>
      <c r="BL428" s="17" t="s">
        <v>170</v>
      </c>
      <c r="BM428" s="142" t="s">
        <v>4108</v>
      </c>
    </row>
    <row r="429" spans="2:65" s="1" customFormat="1" ht="16.5" customHeight="1">
      <c r="B429" s="32"/>
      <c r="C429" s="131" t="s">
        <v>2015</v>
      </c>
      <c r="D429" s="131" t="s">
        <v>165</v>
      </c>
      <c r="E429" s="132" t="s">
        <v>4109</v>
      </c>
      <c r="F429" s="133" t="s">
        <v>4110</v>
      </c>
      <c r="G429" s="134" t="s">
        <v>2382</v>
      </c>
      <c r="H429" s="135">
        <v>1</v>
      </c>
      <c r="I429" s="136"/>
      <c r="J429" s="137">
        <f t="shared" ref="J429:J460" si="130">ROUND(I429*H429,2)</f>
        <v>0</v>
      </c>
      <c r="K429" s="133" t="s">
        <v>192</v>
      </c>
      <c r="L429" s="32"/>
      <c r="M429" s="138" t="s">
        <v>19</v>
      </c>
      <c r="N429" s="139" t="s">
        <v>43</v>
      </c>
      <c r="P429" s="140">
        <f t="shared" ref="P429:P460" si="131">O429*H429</f>
        <v>0</v>
      </c>
      <c r="Q429" s="140">
        <v>805</v>
      </c>
      <c r="R429" s="140">
        <f t="shared" ref="R429:R460" si="132">Q429*H429</f>
        <v>805</v>
      </c>
      <c r="S429" s="140">
        <v>0</v>
      </c>
      <c r="T429" s="141">
        <f t="shared" ref="T429:T460" si="133">S429*H429</f>
        <v>0</v>
      </c>
      <c r="AR429" s="142" t="s">
        <v>170</v>
      </c>
      <c r="AT429" s="142" t="s">
        <v>165</v>
      </c>
      <c r="AU429" s="142" t="s">
        <v>79</v>
      </c>
      <c r="AY429" s="17" t="s">
        <v>163</v>
      </c>
      <c r="BE429" s="143">
        <f t="shared" ref="BE429:BE460" si="134">IF(N429="základní",J429,0)</f>
        <v>0</v>
      </c>
      <c r="BF429" s="143">
        <f t="shared" ref="BF429:BF460" si="135">IF(N429="snížená",J429,0)</f>
        <v>0</v>
      </c>
      <c r="BG429" s="143">
        <f t="shared" ref="BG429:BG460" si="136">IF(N429="zákl. přenesená",J429,0)</f>
        <v>0</v>
      </c>
      <c r="BH429" s="143">
        <f t="shared" ref="BH429:BH460" si="137">IF(N429="sníž. přenesená",J429,0)</f>
        <v>0</v>
      </c>
      <c r="BI429" s="143">
        <f t="shared" ref="BI429:BI460" si="138">IF(N429="nulová",J429,0)</f>
        <v>0</v>
      </c>
      <c r="BJ429" s="17" t="s">
        <v>79</v>
      </c>
      <c r="BK429" s="143">
        <f t="shared" ref="BK429:BK460" si="139">ROUND(I429*H429,2)</f>
        <v>0</v>
      </c>
      <c r="BL429" s="17" t="s">
        <v>170</v>
      </c>
      <c r="BM429" s="142" t="s">
        <v>4111</v>
      </c>
    </row>
    <row r="430" spans="2:65" s="1" customFormat="1" ht="21.75" customHeight="1">
      <c r="B430" s="32"/>
      <c r="C430" s="131" t="s">
        <v>2017</v>
      </c>
      <c r="D430" s="131" t="s">
        <v>165</v>
      </c>
      <c r="E430" s="132" t="s">
        <v>4112</v>
      </c>
      <c r="F430" s="133" t="s">
        <v>4113</v>
      </c>
      <c r="G430" s="134" t="s">
        <v>2382</v>
      </c>
      <c r="H430" s="135">
        <v>1</v>
      </c>
      <c r="I430" s="136"/>
      <c r="J430" s="137">
        <f t="shared" si="130"/>
        <v>0</v>
      </c>
      <c r="K430" s="133" t="s">
        <v>192</v>
      </c>
      <c r="L430" s="32"/>
      <c r="M430" s="138" t="s">
        <v>19</v>
      </c>
      <c r="N430" s="139" t="s">
        <v>43</v>
      </c>
      <c r="P430" s="140">
        <f t="shared" si="131"/>
        <v>0</v>
      </c>
      <c r="Q430" s="140">
        <v>9390</v>
      </c>
      <c r="R430" s="140">
        <f t="shared" si="132"/>
        <v>9390</v>
      </c>
      <c r="S430" s="140">
        <v>0</v>
      </c>
      <c r="T430" s="141">
        <f t="shared" si="133"/>
        <v>0</v>
      </c>
      <c r="AR430" s="142" t="s">
        <v>170</v>
      </c>
      <c r="AT430" s="142" t="s">
        <v>165</v>
      </c>
      <c r="AU430" s="142" t="s">
        <v>79</v>
      </c>
      <c r="AY430" s="17" t="s">
        <v>163</v>
      </c>
      <c r="BE430" s="143">
        <f t="shared" si="134"/>
        <v>0</v>
      </c>
      <c r="BF430" s="143">
        <f t="shared" si="135"/>
        <v>0</v>
      </c>
      <c r="BG430" s="143">
        <f t="shared" si="136"/>
        <v>0</v>
      </c>
      <c r="BH430" s="143">
        <f t="shared" si="137"/>
        <v>0</v>
      </c>
      <c r="BI430" s="143">
        <f t="shared" si="138"/>
        <v>0</v>
      </c>
      <c r="BJ430" s="17" t="s">
        <v>79</v>
      </c>
      <c r="BK430" s="143">
        <f t="shared" si="139"/>
        <v>0</v>
      </c>
      <c r="BL430" s="17" t="s">
        <v>170</v>
      </c>
      <c r="BM430" s="142" t="s">
        <v>4114</v>
      </c>
    </row>
    <row r="431" spans="2:65" s="1" customFormat="1" ht="16.5" customHeight="1">
      <c r="B431" s="32"/>
      <c r="C431" s="131" t="s">
        <v>2021</v>
      </c>
      <c r="D431" s="131" t="s">
        <v>165</v>
      </c>
      <c r="E431" s="132" t="s">
        <v>4115</v>
      </c>
      <c r="F431" s="133" t="s">
        <v>4116</v>
      </c>
      <c r="G431" s="134" t="s">
        <v>2382</v>
      </c>
      <c r="H431" s="135">
        <v>1</v>
      </c>
      <c r="I431" s="136"/>
      <c r="J431" s="137">
        <f t="shared" si="130"/>
        <v>0</v>
      </c>
      <c r="K431" s="133" t="s">
        <v>192</v>
      </c>
      <c r="L431" s="32"/>
      <c r="M431" s="138" t="s">
        <v>19</v>
      </c>
      <c r="N431" s="139" t="s">
        <v>43</v>
      </c>
      <c r="P431" s="140">
        <f t="shared" si="131"/>
        <v>0</v>
      </c>
      <c r="Q431" s="140">
        <v>6500</v>
      </c>
      <c r="R431" s="140">
        <f t="shared" si="132"/>
        <v>6500</v>
      </c>
      <c r="S431" s="140">
        <v>0</v>
      </c>
      <c r="T431" s="141">
        <f t="shared" si="133"/>
        <v>0</v>
      </c>
      <c r="AR431" s="142" t="s">
        <v>170</v>
      </c>
      <c r="AT431" s="142" t="s">
        <v>165</v>
      </c>
      <c r="AU431" s="142" t="s">
        <v>79</v>
      </c>
      <c r="AY431" s="17" t="s">
        <v>163</v>
      </c>
      <c r="BE431" s="143">
        <f t="shared" si="134"/>
        <v>0</v>
      </c>
      <c r="BF431" s="143">
        <f t="shared" si="135"/>
        <v>0</v>
      </c>
      <c r="BG431" s="143">
        <f t="shared" si="136"/>
        <v>0</v>
      </c>
      <c r="BH431" s="143">
        <f t="shared" si="137"/>
        <v>0</v>
      </c>
      <c r="BI431" s="143">
        <f t="shared" si="138"/>
        <v>0</v>
      </c>
      <c r="BJ431" s="17" t="s">
        <v>79</v>
      </c>
      <c r="BK431" s="143">
        <f t="shared" si="139"/>
        <v>0</v>
      </c>
      <c r="BL431" s="17" t="s">
        <v>170</v>
      </c>
      <c r="BM431" s="142" t="s">
        <v>4117</v>
      </c>
    </row>
    <row r="432" spans="2:65" s="1" customFormat="1" ht="16.5" customHeight="1">
      <c r="B432" s="32"/>
      <c r="C432" s="131" t="s">
        <v>2026</v>
      </c>
      <c r="D432" s="131" t="s">
        <v>165</v>
      </c>
      <c r="E432" s="132" t="s">
        <v>4118</v>
      </c>
      <c r="F432" s="133" t="s">
        <v>4119</v>
      </c>
      <c r="G432" s="134" t="s">
        <v>2382</v>
      </c>
      <c r="H432" s="135">
        <v>1</v>
      </c>
      <c r="I432" s="136"/>
      <c r="J432" s="137">
        <f t="shared" si="130"/>
        <v>0</v>
      </c>
      <c r="K432" s="133" t="s">
        <v>192</v>
      </c>
      <c r="L432" s="32"/>
      <c r="M432" s="138" t="s">
        <v>19</v>
      </c>
      <c r="N432" s="139" t="s">
        <v>43</v>
      </c>
      <c r="P432" s="140">
        <f t="shared" si="131"/>
        <v>0</v>
      </c>
      <c r="Q432" s="140">
        <v>9800</v>
      </c>
      <c r="R432" s="140">
        <f t="shared" si="132"/>
        <v>9800</v>
      </c>
      <c r="S432" s="140">
        <v>0</v>
      </c>
      <c r="T432" s="141">
        <f t="shared" si="133"/>
        <v>0</v>
      </c>
      <c r="AR432" s="142" t="s">
        <v>170</v>
      </c>
      <c r="AT432" s="142" t="s">
        <v>165</v>
      </c>
      <c r="AU432" s="142" t="s">
        <v>79</v>
      </c>
      <c r="AY432" s="17" t="s">
        <v>163</v>
      </c>
      <c r="BE432" s="143">
        <f t="shared" si="134"/>
        <v>0</v>
      </c>
      <c r="BF432" s="143">
        <f t="shared" si="135"/>
        <v>0</v>
      </c>
      <c r="BG432" s="143">
        <f t="shared" si="136"/>
        <v>0</v>
      </c>
      <c r="BH432" s="143">
        <f t="shared" si="137"/>
        <v>0</v>
      </c>
      <c r="BI432" s="143">
        <f t="shared" si="138"/>
        <v>0</v>
      </c>
      <c r="BJ432" s="17" t="s">
        <v>79</v>
      </c>
      <c r="BK432" s="143">
        <f t="shared" si="139"/>
        <v>0</v>
      </c>
      <c r="BL432" s="17" t="s">
        <v>170</v>
      </c>
      <c r="BM432" s="142" t="s">
        <v>4120</v>
      </c>
    </row>
    <row r="433" spans="2:65" s="1" customFormat="1" ht="24.2" customHeight="1">
      <c r="B433" s="32"/>
      <c r="C433" s="131" t="s">
        <v>2031</v>
      </c>
      <c r="D433" s="131" t="s">
        <v>165</v>
      </c>
      <c r="E433" s="132" t="s">
        <v>4121</v>
      </c>
      <c r="F433" s="133" t="s">
        <v>4122</v>
      </c>
      <c r="G433" s="134" t="s">
        <v>2382</v>
      </c>
      <c r="H433" s="135">
        <v>1</v>
      </c>
      <c r="I433" s="136"/>
      <c r="J433" s="137">
        <f t="shared" si="130"/>
        <v>0</v>
      </c>
      <c r="K433" s="133" t="s">
        <v>192</v>
      </c>
      <c r="L433" s="32"/>
      <c r="M433" s="138" t="s">
        <v>19</v>
      </c>
      <c r="N433" s="139" t="s">
        <v>43</v>
      </c>
      <c r="P433" s="140">
        <f t="shared" si="131"/>
        <v>0</v>
      </c>
      <c r="Q433" s="140">
        <v>16800</v>
      </c>
      <c r="R433" s="140">
        <f t="shared" si="132"/>
        <v>16800</v>
      </c>
      <c r="S433" s="140">
        <v>0</v>
      </c>
      <c r="T433" s="141">
        <f t="shared" si="133"/>
        <v>0</v>
      </c>
      <c r="AR433" s="142" t="s">
        <v>170</v>
      </c>
      <c r="AT433" s="142" t="s">
        <v>165</v>
      </c>
      <c r="AU433" s="142" t="s">
        <v>79</v>
      </c>
      <c r="AY433" s="17" t="s">
        <v>163</v>
      </c>
      <c r="BE433" s="143">
        <f t="shared" si="134"/>
        <v>0</v>
      </c>
      <c r="BF433" s="143">
        <f t="shared" si="135"/>
        <v>0</v>
      </c>
      <c r="BG433" s="143">
        <f t="shared" si="136"/>
        <v>0</v>
      </c>
      <c r="BH433" s="143">
        <f t="shared" si="137"/>
        <v>0</v>
      </c>
      <c r="BI433" s="143">
        <f t="shared" si="138"/>
        <v>0</v>
      </c>
      <c r="BJ433" s="17" t="s">
        <v>79</v>
      </c>
      <c r="BK433" s="143">
        <f t="shared" si="139"/>
        <v>0</v>
      </c>
      <c r="BL433" s="17" t="s">
        <v>170</v>
      </c>
      <c r="BM433" s="142" t="s">
        <v>4123</v>
      </c>
    </row>
    <row r="434" spans="2:65" s="1" customFormat="1" ht="168" customHeight="1">
      <c r="B434" s="32"/>
      <c r="C434" s="131" t="s">
        <v>2036</v>
      </c>
      <c r="D434" s="131" t="s">
        <v>165</v>
      </c>
      <c r="E434" s="132" t="s">
        <v>4124</v>
      </c>
      <c r="F434" s="133" t="s">
        <v>4125</v>
      </c>
      <c r="G434" s="134" t="s">
        <v>2382</v>
      </c>
      <c r="H434" s="135">
        <v>1</v>
      </c>
      <c r="I434" s="136"/>
      <c r="J434" s="137">
        <f t="shared" si="130"/>
        <v>0</v>
      </c>
      <c r="K434" s="133" t="s">
        <v>192</v>
      </c>
      <c r="L434" s="32"/>
      <c r="M434" s="138" t="s">
        <v>19</v>
      </c>
      <c r="N434" s="139" t="s">
        <v>43</v>
      </c>
      <c r="P434" s="140">
        <f t="shared" si="131"/>
        <v>0</v>
      </c>
      <c r="Q434" s="140">
        <v>18877</v>
      </c>
      <c r="R434" s="140">
        <f t="shared" si="132"/>
        <v>18877</v>
      </c>
      <c r="S434" s="140">
        <v>0</v>
      </c>
      <c r="T434" s="141">
        <f t="shared" si="133"/>
        <v>0</v>
      </c>
      <c r="AR434" s="142" t="s">
        <v>170</v>
      </c>
      <c r="AT434" s="142" t="s">
        <v>165</v>
      </c>
      <c r="AU434" s="142" t="s">
        <v>79</v>
      </c>
      <c r="AY434" s="17" t="s">
        <v>163</v>
      </c>
      <c r="BE434" s="143">
        <f t="shared" si="134"/>
        <v>0</v>
      </c>
      <c r="BF434" s="143">
        <f t="shared" si="135"/>
        <v>0</v>
      </c>
      <c r="BG434" s="143">
        <f t="shared" si="136"/>
        <v>0</v>
      </c>
      <c r="BH434" s="143">
        <f t="shared" si="137"/>
        <v>0</v>
      </c>
      <c r="BI434" s="143">
        <f t="shared" si="138"/>
        <v>0</v>
      </c>
      <c r="BJ434" s="17" t="s">
        <v>79</v>
      </c>
      <c r="BK434" s="143">
        <f t="shared" si="139"/>
        <v>0</v>
      </c>
      <c r="BL434" s="17" t="s">
        <v>170</v>
      </c>
      <c r="BM434" s="142" t="s">
        <v>4126</v>
      </c>
    </row>
    <row r="435" spans="2:65" s="1" customFormat="1" ht="24.2" customHeight="1">
      <c r="B435" s="32"/>
      <c r="C435" s="131" t="s">
        <v>2042</v>
      </c>
      <c r="D435" s="131" t="s">
        <v>165</v>
      </c>
      <c r="E435" s="132" t="s">
        <v>4127</v>
      </c>
      <c r="F435" s="133" t="s">
        <v>4128</v>
      </c>
      <c r="G435" s="134" t="s">
        <v>2382</v>
      </c>
      <c r="H435" s="135">
        <v>1</v>
      </c>
      <c r="I435" s="136"/>
      <c r="J435" s="137">
        <f t="shared" si="130"/>
        <v>0</v>
      </c>
      <c r="K435" s="133" t="s">
        <v>192</v>
      </c>
      <c r="L435" s="32"/>
      <c r="M435" s="138" t="s">
        <v>19</v>
      </c>
      <c r="N435" s="139" t="s">
        <v>43</v>
      </c>
      <c r="P435" s="140">
        <f t="shared" si="131"/>
        <v>0</v>
      </c>
      <c r="Q435" s="140">
        <v>6301</v>
      </c>
      <c r="R435" s="140">
        <f t="shared" si="132"/>
        <v>6301</v>
      </c>
      <c r="S435" s="140">
        <v>0</v>
      </c>
      <c r="T435" s="141">
        <f t="shared" si="133"/>
        <v>0</v>
      </c>
      <c r="AR435" s="142" t="s">
        <v>170</v>
      </c>
      <c r="AT435" s="142" t="s">
        <v>165</v>
      </c>
      <c r="AU435" s="142" t="s">
        <v>79</v>
      </c>
      <c r="AY435" s="17" t="s">
        <v>163</v>
      </c>
      <c r="BE435" s="143">
        <f t="shared" si="134"/>
        <v>0</v>
      </c>
      <c r="BF435" s="143">
        <f t="shared" si="135"/>
        <v>0</v>
      </c>
      <c r="BG435" s="143">
        <f t="shared" si="136"/>
        <v>0</v>
      </c>
      <c r="BH435" s="143">
        <f t="shared" si="137"/>
        <v>0</v>
      </c>
      <c r="BI435" s="143">
        <f t="shared" si="138"/>
        <v>0</v>
      </c>
      <c r="BJ435" s="17" t="s">
        <v>79</v>
      </c>
      <c r="BK435" s="143">
        <f t="shared" si="139"/>
        <v>0</v>
      </c>
      <c r="BL435" s="17" t="s">
        <v>170</v>
      </c>
      <c r="BM435" s="142" t="s">
        <v>4129</v>
      </c>
    </row>
    <row r="436" spans="2:65" s="1" customFormat="1" ht="16.5" customHeight="1">
      <c r="B436" s="32"/>
      <c r="C436" s="131" t="s">
        <v>2046</v>
      </c>
      <c r="D436" s="131" t="s">
        <v>165</v>
      </c>
      <c r="E436" s="132" t="s">
        <v>4130</v>
      </c>
      <c r="F436" s="133" t="s">
        <v>4131</v>
      </c>
      <c r="G436" s="134" t="s">
        <v>2382</v>
      </c>
      <c r="H436" s="135">
        <v>2</v>
      </c>
      <c r="I436" s="136"/>
      <c r="J436" s="137">
        <f t="shared" si="130"/>
        <v>0</v>
      </c>
      <c r="K436" s="133" t="s">
        <v>192</v>
      </c>
      <c r="L436" s="32"/>
      <c r="M436" s="138" t="s">
        <v>19</v>
      </c>
      <c r="N436" s="139" t="s">
        <v>43</v>
      </c>
      <c r="P436" s="140">
        <f t="shared" si="131"/>
        <v>0</v>
      </c>
      <c r="Q436" s="140">
        <v>850</v>
      </c>
      <c r="R436" s="140">
        <f t="shared" si="132"/>
        <v>1700</v>
      </c>
      <c r="S436" s="140">
        <v>0</v>
      </c>
      <c r="T436" s="141">
        <f t="shared" si="133"/>
        <v>0</v>
      </c>
      <c r="AR436" s="142" t="s">
        <v>170</v>
      </c>
      <c r="AT436" s="142" t="s">
        <v>165</v>
      </c>
      <c r="AU436" s="142" t="s">
        <v>79</v>
      </c>
      <c r="AY436" s="17" t="s">
        <v>163</v>
      </c>
      <c r="BE436" s="143">
        <f t="shared" si="134"/>
        <v>0</v>
      </c>
      <c r="BF436" s="143">
        <f t="shared" si="135"/>
        <v>0</v>
      </c>
      <c r="BG436" s="143">
        <f t="shared" si="136"/>
        <v>0</v>
      </c>
      <c r="BH436" s="143">
        <f t="shared" si="137"/>
        <v>0</v>
      </c>
      <c r="BI436" s="143">
        <f t="shared" si="138"/>
        <v>0</v>
      </c>
      <c r="BJ436" s="17" t="s">
        <v>79</v>
      </c>
      <c r="BK436" s="143">
        <f t="shared" si="139"/>
        <v>0</v>
      </c>
      <c r="BL436" s="17" t="s">
        <v>170</v>
      </c>
      <c r="BM436" s="142" t="s">
        <v>4132</v>
      </c>
    </row>
    <row r="437" spans="2:65" s="1" customFormat="1" ht="16.5" customHeight="1">
      <c r="B437" s="32"/>
      <c r="C437" s="131" t="s">
        <v>2049</v>
      </c>
      <c r="D437" s="131" t="s">
        <v>165</v>
      </c>
      <c r="E437" s="132" t="s">
        <v>3649</v>
      </c>
      <c r="F437" s="133" t="s">
        <v>3650</v>
      </c>
      <c r="G437" s="134" t="s">
        <v>254</v>
      </c>
      <c r="H437" s="135">
        <v>5400</v>
      </c>
      <c r="I437" s="136"/>
      <c r="J437" s="137">
        <f t="shared" si="130"/>
        <v>0</v>
      </c>
      <c r="K437" s="133" t="s">
        <v>192</v>
      </c>
      <c r="L437" s="32"/>
      <c r="M437" s="138" t="s">
        <v>19</v>
      </c>
      <c r="N437" s="139" t="s">
        <v>43</v>
      </c>
      <c r="P437" s="140">
        <f t="shared" si="131"/>
        <v>0</v>
      </c>
      <c r="Q437" s="140">
        <v>14.7</v>
      </c>
      <c r="R437" s="140">
        <f t="shared" si="132"/>
        <v>79380</v>
      </c>
      <c r="S437" s="140">
        <v>0</v>
      </c>
      <c r="T437" s="141">
        <f t="shared" si="133"/>
        <v>0</v>
      </c>
      <c r="AR437" s="142" t="s">
        <v>170</v>
      </c>
      <c r="AT437" s="142" t="s">
        <v>165</v>
      </c>
      <c r="AU437" s="142" t="s">
        <v>79</v>
      </c>
      <c r="AY437" s="17" t="s">
        <v>163</v>
      </c>
      <c r="BE437" s="143">
        <f t="shared" si="134"/>
        <v>0</v>
      </c>
      <c r="BF437" s="143">
        <f t="shared" si="135"/>
        <v>0</v>
      </c>
      <c r="BG437" s="143">
        <f t="shared" si="136"/>
        <v>0</v>
      </c>
      <c r="BH437" s="143">
        <f t="shared" si="137"/>
        <v>0</v>
      </c>
      <c r="BI437" s="143">
        <f t="shared" si="138"/>
        <v>0</v>
      </c>
      <c r="BJ437" s="17" t="s">
        <v>79</v>
      </c>
      <c r="BK437" s="143">
        <f t="shared" si="139"/>
        <v>0</v>
      </c>
      <c r="BL437" s="17" t="s">
        <v>170</v>
      </c>
      <c r="BM437" s="142" t="s">
        <v>4133</v>
      </c>
    </row>
    <row r="438" spans="2:65" s="1" customFormat="1" ht="21.75" customHeight="1">
      <c r="B438" s="32"/>
      <c r="C438" s="131" t="s">
        <v>2051</v>
      </c>
      <c r="D438" s="131" t="s">
        <v>165</v>
      </c>
      <c r="E438" s="132" t="s">
        <v>4134</v>
      </c>
      <c r="F438" s="133" t="s">
        <v>3652</v>
      </c>
      <c r="G438" s="134" t="s">
        <v>254</v>
      </c>
      <c r="H438" s="135">
        <v>5400</v>
      </c>
      <c r="I438" s="136"/>
      <c r="J438" s="137">
        <f t="shared" si="130"/>
        <v>0</v>
      </c>
      <c r="K438" s="133" t="s">
        <v>192</v>
      </c>
      <c r="L438" s="32"/>
      <c r="M438" s="138" t="s">
        <v>19</v>
      </c>
      <c r="N438" s="139" t="s">
        <v>43</v>
      </c>
      <c r="P438" s="140">
        <f t="shared" si="131"/>
        <v>0</v>
      </c>
      <c r="Q438" s="140">
        <v>9</v>
      </c>
      <c r="R438" s="140">
        <f t="shared" si="132"/>
        <v>48600</v>
      </c>
      <c r="S438" s="140">
        <v>0</v>
      </c>
      <c r="T438" s="141">
        <f t="shared" si="133"/>
        <v>0</v>
      </c>
      <c r="AR438" s="142" t="s">
        <v>170</v>
      </c>
      <c r="AT438" s="142" t="s">
        <v>165</v>
      </c>
      <c r="AU438" s="142" t="s">
        <v>79</v>
      </c>
      <c r="AY438" s="17" t="s">
        <v>163</v>
      </c>
      <c r="BE438" s="143">
        <f t="shared" si="134"/>
        <v>0</v>
      </c>
      <c r="BF438" s="143">
        <f t="shared" si="135"/>
        <v>0</v>
      </c>
      <c r="BG438" s="143">
        <f t="shared" si="136"/>
        <v>0</v>
      </c>
      <c r="BH438" s="143">
        <f t="shared" si="137"/>
        <v>0</v>
      </c>
      <c r="BI438" s="143">
        <f t="shared" si="138"/>
        <v>0</v>
      </c>
      <c r="BJ438" s="17" t="s">
        <v>79</v>
      </c>
      <c r="BK438" s="143">
        <f t="shared" si="139"/>
        <v>0</v>
      </c>
      <c r="BL438" s="17" t="s">
        <v>170</v>
      </c>
      <c r="BM438" s="142" t="s">
        <v>4135</v>
      </c>
    </row>
    <row r="439" spans="2:65" s="1" customFormat="1" ht="24.2" customHeight="1">
      <c r="B439" s="32"/>
      <c r="C439" s="131" t="s">
        <v>2053</v>
      </c>
      <c r="D439" s="131" t="s">
        <v>165</v>
      </c>
      <c r="E439" s="132" t="s">
        <v>3657</v>
      </c>
      <c r="F439" s="133" t="s">
        <v>3658</v>
      </c>
      <c r="G439" s="134" t="s">
        <v>254</v>
      </c>
      <c r="H439" s="135">
        <v>450</v>
      </c>
      <c r="I439" s="136"/>
      <c r="J439" s="137">
        <f t="shared" si="130"/>
        <v>0</v>
      </c>
      <c r="K439" s="133" t="s">
        <v>192</v>
      </c>
      <c r="L439" s="32"/>
      <c r="M439" s="138" t="s">
        <v>19</v>
      </c>
      <c r="N439" s="139" t="s">
        <v>43</v>
      </c>
      <c r="P439" s="140">
        <f t="shared" si="131"/>
        <v>0</v>
      </c>
      <c r="Q439" s="140">
        <v>36.700000000000003</v>
      </c>
      <c r="R439" s="140">
        <f t="shared" si="132"/>
        <v>16515</v>
      </c>
      <c r="S439" s="140">
        <v>0</v>
      </c>
      <c r="T439" s="141">
        <f t="shared" si="133"/>
        <v>0</v>
      </c>
      <c r="AR439" s="142" t="s">
        <v>170</v>
      </c>
      <c r="AT439" s="142" t="s">
        <v>165</v>
      </c>
      <c r="AU439" s="142" t="s">
        <v>79</v>
      </c>
      <c r="AY439" s="17" t="s">
        <v>163</v>
      </c>
      <c r="BE439" s="143">
        <f t="shared" si="134"/>
        <v>0</v>
      </c>
      <c r="BF439" s="143">
        <f t="shared" si="135"/>
        <v>0</v>
      </c>
      <c r="BG439" s="143">
        <f t="shared" si="136"/>
        <v>0</v>
      </c>
      <c r="BH439" s="143">
        <f t="shared" si="137"/>
        <v>0</v>
      </c>
      <c r="BI439" s="143">
        <f t="shared" si="138"/>
        <v>0</v>
      </c>
      <c r="BJ439" s="17" t="s">
        <v>79</v>
      </c>
      <c r="BK439" s="143">
        <f t="shared" si="139"/>
        <v>0</v>
      </c>
      <c r="BL439" s="17" t="s">
        <v>170</v>
      </c>
      <c r="BM439" s="142" t="s">
        <v>4136</v>
      </c>
    </row>
    <row r="440" spans="2:65" s="1" customFormat="1" ht="24.2" customHeight="1">
      <c r="B440" s="32"/>
      <c r="C440" s="131" t="s">
        <v>2055</v>
      </c>
      <c r="D440" s="131" t="s">
        <v>165</v>
      </c>
      <c r="E440" s="132" t="s">
        <v>4137</v>
      </c>
      <c r="F440" s="133" t="s">
        <v>3659</v>
      </c>
      <c r="G440" s="134" t="s">
        <v>254</v>
      </c>
      <c r="H440" s="135">
        <v>450</v>
      </c>
      <c r="I440" s="136"/>
      <c r="J440" s="137">
        <f t="shared" si="130"/>
        <v>0</v>
      </c>
      <c r="K440" s="133" t="s">
        <v>192</v>
      </c>
      <c r="L440" s="32"/>
      <c r="M440" s="138" t="s">
        <v>19</v>
      </c>
      <c r="N440" s="139" t="s">
        <v>43</v>
      </c>
      <c r="P440" s="140">
        <f t="shared" si="131"/>
        <v>0</v>
      </c>
      <c r="Q440" s="140">
        <v>22</v>
      </c>
      <c r="R440" s="140">
        <f t="shared" si="132"/>
        <v>9900</v>
      </c>
      <c r="S440" s="140">
        <v>0</v>
      </c>
      <c r="T440" s="141">
        <f t="shared" si="133"/>
        <v>0</v>
      </c>
      <c r="AR440" s="142" t="s">
        <v>170</v>
      </c>
      <c r="AT440" s="142" t="s">
        <v>165</v>
      </c>
      <c r="AU440" s="142" t="s">
        <v>79</v>
      </c>
      <c r="AY440" s="17" t="s">
        <v>163</v>
      </c>
      <c r="BE440" s="143">
        <f t="shared" si="134"/>
        <v>0</v>
      </c>
      <c r="BF440" s="143">
        <f t="shared" si="135"/>
        <v>0</v>
      </c>
      <c r="BG440" s="143">
        <f t="shared" si="136"/>
        <v>0</v>
      </c>
      <c r="BH440" s="143">
        <f t="shared" si="137"/>
        <v>0</v>
      </c>
      <c r="BI440" s="143">
        <f t="shared" si="138"/>
        <v>0</v>
      </c>
      <c r="BJ440" s="17" t="s">
        <v>79</v>
      </c>
      <c r="BK440" s="143">
        <f t="shared" si="139"/>
        <v>0</v>
      </c>
      <c r="BL440" s="17" t="s">
        <v>170</v>
      </c>
      <c r="BM440" s="142" t="s">
        <v>4138</v>
      </c>
    </row>
    <row r="441" spans="2:65" s="1" customFormat="1" ht="16.5" customHeight="1">
      <c r="B441" s="32"/>
      <c r="C441" s="131" t="s">
        <v>2063</v>
      </c>
      <c r="D441" s="131" t="s">
        <v>165</v>
      </c>
      <c r="E441" s="132" t="s">
        <v>4139</v>
      </c>
      <c r="F441" s="133" t="s">
        <v>3663</v>
      </c>
      <c r="G441" s="134" t="s">
        <v>2382</v>
      </c>
      <c r="H441" s="135">
        <v>560</v>
      </c>
      <c r="I441" s="136"/>
      <c r="J441" s="137">
        <f t="shared" si="130"/>
        <v>0</v>
      </c>
      <c r="K441" s="133" t="s">
        <v>192</v>
      </c>
      <c r="L441" s="32"/>
      <c r="M441" s="138" t="s">
        <v>19</v>
      </c>
      <c r="N441" s="139" t="s">
        <v>43</v>
      </c>
      <c r="P441" s="140">
        <f t="shared" si="131"/>
        <v>0</v>
      </c>
      <c r="Q441" s="140">
        <v>23</v>
      </c>
      <c r="R441" s="140">
        <f t="shared" si="132"/>
        <v>12880</v>
      </c>
      <c r="S441" s="140">
        <v>0</v>
      </c>
      <c r="T441" s="141">
        <f t="shared" si="133"/>
        <v>0</v>
      </c>
      <c r="AR441" s="142" t="s">
        <v>170</v>
      </c>
      <c r="AT441" s="142" t="s">
        <v>165</v>
      </c>
      <c r="AU441" s="142" t="s">
        <v>79</v>
      </c>
      <c r="AY441" s="17" t="s">
        <v>163</v>
      </c>
      <c r="BE441" s="143">
        <f t="shared" si="134"/>
        <v>0</v>
      </c>
      <c r="BF441" s="143">
        <f t="shared" si="135"/>
        <v>0</v>
      </c>
      <c r="BG441" s="143">
        <f t="shared" si="136"/>
        <v>0</v>
      </c>
      <c r="BH441" s="143">
        <f t="shared" si="137"/>
        <v>0</v>
      </c>
      <c r="BI441" s="143">
        <f t="shared" si="138"/>
        <v>0</v>
      </c>
      <c r="BJ441" s="17" t="s">
        <v>79</v>
      </c>
      <c r="BK441" s="143">
        <f t="shared" si="139"/>
        <v>0</v>
      </c>
      <c r="BL441" s="17" t="s">
        <v>170</v>
      </c>
      <c r="BM441" s="142" t="s">
        <v>4140</v>
      </c>
    </row>
    <row r="442" spans="2:65" s="1" customFormat="1" ht="16.5" customHeight="1">
      <c r="B442" s="32"/>
      <c r="C442" s="131" t="s">
        <v>2068</v>
      </c>
      <c r="D442" s="131" t="s">
        <v>165</v>
      </c>
      <c r="E442" s="132" t="s">
        <v>4141</v>
      </c>
      <c r="F442" s="133" t="s">
        <v>3664</v>
      </c>
      <c r="G442" s="134" t="s">
        <v>2382</v>
      </c>
      <c r="H442" s="135">
        <v>560</v>
      </c>
      <c r="I442" s="136"/>
      <c r="J442" s="137">
        <f t="shared" si="130"/>
        <v>0</v>
      </c>
      <c r="K442" s="133" t="s">
        <v>192</v>
      </c>
      <c r="L442" s="32"/>
      <c r="M442" s="138" t="s">
        <v>19</v>
      </c>
      <c r="N442" s="139" t="s">
        <v>43</v>
      </c>
      <c r="P442" s="140">
        <f t="shared" si="131"/>
        <v>0</v>
      </c>
      <c r="Q442" s="140">
        <v>19</v>
      </c>
      <c r="R442" s="140">
        <f t="shared" si="132"/>
        <v>10640</v>
      </c>
      <c r="S442" s="140">
        <v>0</v>
      </c>
      <c r="T442" s="141">
        <f t="shared" si="133"/>
        <v>0</v>
      </c>
      <c r="AR442" s="142" t="s">
        <v>170</v>
      </c>
      <c r="AT442" s="142" t="s">
        <v>165</v>
      </c>
      <c r="AU442" s="142" t="s">
        <v>79</v>
      </c>
      <c r="AY442" s="17" t="s">
        <v>163</v>
      </c>
      <c r="BE442" s="143">
        <f t="shared" si="134"/>
        <v>0</v>
      </c>
      <c r="BF442" s="143">
        <f t="shared" si="135"/>
        <v>0</v>
      </c>
      <c r="BG442" s="143">
        <f t="shared" si="136"/>
        <v>0</v>
      </c>
      <c r="BH442" s="143">
        <f t="shared" si="137"/>
        <v>0</v>
      </c>
      <c r="BI442" s="143">
        <f t="shared" si="138"/>
        <v>0</v>
      </c>
      <c r="BJ442" s="17" t="s">
        <v>79</v>
      </c>
      <c r="BK442" s="143">
        <f t="shared" si="139"/>
        <v>0</v>
      </c>
      <c r="BL442" s="17" t="s">
        <v>170</v>
      </c>
      <c r="BM442" s="142" t="s">
        <v>4142</v>
      </c>
    </row>
    <row r="443" spans="2:65" s="1" customFormat="1" ht="24.2" customHeight="1">
      <c r="B443" s="32"/>
      <c r="C443" s="131" t="s">
        <v>2075</v>
      </c>
      <c r="D443" s="131" t="s">
        <v>165</v>
      </c>
      <c r="E443" s="132" t="s">
        <v>3654</v>
      </c>
      <c r="F443" s="133" t="s">
        <v>3655</v>
      </c>
      <c r="G443" s="134" t="s">
        <v>254</v>
      </c>
      <c r="H443" s="135">
        <v>186</v>
      </c>
      <c r="I443" s="136"/>
      <c r="J443" s="137">
        <f t="shared" si="130"/>
        <v>0</v>
      </c>
      <c r="K443" s="133" t="s">
        <v>192</v>
      </c>
      <c r="L443" s="32"/>
      <c r="M443" s="138" t="s">
        <v>19</v>
      </c>
      <c r="N443" s="139" t="s">
        <v>43</v>
      </c>
      <c r="P443" s="140">
        <f t="shared" si="131"/>
        <v>0</v>
      </c>
      <c r="Q443" s="140">
        <v>29</v>
      </c>
      <c r="R443" s="140">
        <f t="shared" si="132"/>
        <v>5394</v>
      </c>
      <c r="S443" s="140">
        <v>0</v>
      </c>
      <c r="T443" s="141">
        <f t="shared" si="133"/>
        <v>0</v>
      </c>
      <c r="AR443" s="142" t="s">
        <v>170</v>
      </c>
      <c r="AT443" s="142" t="s">
        <v>165</v>
      </c>
      <c r="AU443" s="142" t="s">
        <v>79</v>
      </c>
      <c r="AY443" s="17" t="s">
        <v>163</v>
      </c>
      <c r="BE443" s="143">
        <f t="shared" si="134"/>
        <v>0</v>
      </c>
      <c r="BF443" s="143">
        <f t="shared" si="135"/>
        <v>0</v>
      </c>
      <c r="BG443" s="143">
        <f t="shared" si="136"/>
        <v>0</v>
      </c>
      <c r="BH443" s="143">
        <f t="shared" si="137"/>
        <v>0</v>
      </c>
      <c r="BI443" s="143">
        <f t="shared" si="138"/>
        <v>0</v>
      </c>
      <c r="BJ443" s="17" t="s">
        <v>79</v>
      </c>
      <c r="BK443" s="143">
        <f t="shared" si="139"/>
        <v>0</v>
      </c>
      <c r="BL443" s="17" t="s">
        <v>170</v>
      </c>
      <c r="BM443" s="142" t="s">
        <v>4143</v>
      </c>
    </row>
    <row r="444" spans="2:65" s="1" customFormat="1" ht="33" customHeight="1">
      <c r="B444" s="32"/>
      <c r="C444" s="131" t="s">
        <v>2081</v>
      </c>
      <c r="D444" s="131" t="s">
        <v>165</v>
      </c>
      <c r="E444" s="132" t="s">
        <v>4144</v>
      </c>
      <c r="F444" s="133" t="s">
        <v>3940</v>
      </c>
      <c r="G444" s="134" t="s">
        <v>254</v>
      </c>
      <c r="H444" s="135">
        <v>186</v>
      </c>
      <c r="I444" s="136"/>
      <c r="J444" s="137">
        <f t="shared" si="130"/>
        <v>0</v>
      </c>
      <c r="K444" s="133" t="s">
        <v>192</v>
      </c>
      <c r="L444" s="32"/>
      <c r="M444" s="138" t="s">
        <v>19</v>
      </c>
      <c r="N444" s="139" t="s">
        <v>43</v>
      </c>
      <c r="P444" s="140">
        <f t="shared" si="131"/>
        <v>0</v>
      </c>
      <c r="Q444" s="140">
        <v>27</v>
      </c>
      <c r="R444" s="140">
        <f t="shared" si="132"/>
        <v>5022</v>
      </c>
      <c r="S444" s="140">
        <v>0</v>
      </c>
      <c r="T444" s="141">
        <f t="shared" si="133"/>
        <v>0</v>
      </c>
      <c r="AR444" s="142" t="s">
        <v>170</v>
      </c>
      <c r="AT444" s="142" t="s">
        <v>165</v>
      </c>
      <c r="AU444" s="142" t="s">
        <v>79</v>
      </c>
      <c r="AY444" s="17" t="s">
        <v>163</v>
      </c>
      <c r="BE444" s="143">
        <f t="shared" si="134"/>
        <v>0</v>
      </c>
      <c r="BF444" s="143">
        <f t="shared" si="135"/>
        <v>0</v>
      </c>
      <c r="BG444" s="143">
        <f t="shared" si="136"/>
        <v>0</v>
      </c>
      <c r="BH444" s="143">
        <f t="shared" si="137"/>
        <v>0</v>
      </c>
      <c r="BI444" s="143">
        <f t="shared" si="138"/>
        <v>0</v>
      </c>
      <c r="BJ444" s="17" t="s">
        <v>79</v>
      </c>
      <c r="BK444" s="143">
        <f t="shared" si="139"/>
        <v>0</v>
      </c>
      <c r="BL444" s="17" t="s">
        <v>170</v>
      </c>
      <c r="BM444" s="142" t="s">
        <v>4145</v>
      </c>
    </row>
    <row r="445" spans="2:65" s="1" customFormat="1" ht="24.2" customHeight="1">
      <c r="B445" s="32"/>
      <c r="C445" s="131" t="s">
        <v>2087</v>
      </c>
      <c r="D445" s="131" t="s">
        <v>165</v>
      </c>
      <c r="E445" s="132" t="s">
        <v>4146</v>
      </c>
      <c r="F445" s="133" t="s">
        <v>4147</v>
      </c>
      <c r="G445" s="134" t="s">
        <v>254</v>
      </c>
      <c r="H445" s="135">
        <v>54</v>
      </c>
      <c r="I445" s="136"/>
      <c r="J445" s="137">
        <f t="shared" si="130"/>
        <v>0</v>
      </c>
      <c r="K445" s="133" t="s">
        <v>192</v>
      </c>
      <c r="L445" s="32"/>
      <c r="M445" s="138" t="s">
        <v>19</v>
      </c>
      <c r="N445" s="139" t="s">
        <v>43</v>
      </c>
      <c r="P445" s="140">
        <f t="shared" si="131"/>
        <v>0</v>
      </c>
      <c r="Q445" s="140">
        <v>190</v>
      </c>
      <c r="R445" s="140">
        <f t="shared" si="132"/>
        <v>10260</v>
      </c>
      <c r="S445" s="140">
        <v>0</v>
      </c>
      <c r="T445" s="141">
        <f t="shared" si="133"/>
        <v>0</v>
      </c>
      <c r="AR445" s="142" t="s">
        <v>170</v>
      </c>
      <c r="AT445" s="142" t="s">
        <v>165</v>
      </c>
      <c r="AU445" s="142" t="s">
        <v>79</v>
      </c>
      <c r="AY445" s="17" t="s">
        <v>163</v>
      </c>
      <c r="BE445" s="143">
        <f t="shared" si="134"/>
        <v>0</v>
      </c>
      <c r="BF445" s="143">
        <f t="shared" si="135"/>
        <v>0</v>
      </c>
      <c r="BG445" s="143">
        <f t="shared" si="136"/>
        <v>0</v>
      </c>
      <c r="BH445" s="143">
        <f t="shared" si="137"/>
        <v>0</v>
      </c>
      <c r="BI445" s="143">
        <f t="shared" si="138"/>
        <v>0</v>
      </c>
      <c r="BJ445" s="17" t="s">
        <v>79</v>
      </c>
      <c r="BK445" s="143">
        <f t="shared" si="139"/>
        <v>0</v>
      </c>
      <c r="BL445" s="17" t="s">
        <v>170</v>
      </c>
      <c r="BM445" s="142" t="s">
        <v>4148</v>
      </c>
    </row>
    <row r="446" spans="2:65" s="1" customFormat="1" ht="44.25" customHeight="1">
      <c r="B446" s="32"/>
      <c r="C446" s="131" t="s">
        <v>2095</v>
      </c>
      <c r="D446" s="131" t="s">
        <v>165</v>
      </c>
      <c r="E446" s="132" t="s">
        <v>4149</v>
      </c>
      <c r="F446" s="133" t="s">
        <v>4150</v>
      </c>
      <c r="G446" s="134" t="s">
        <v>254</v>
      </c>
      <c r="H446" s="135">
        <v>54</v>
      </c>
      <c r="I446" s="136"/>
      <c r="J446" s="137">
        <f t="shared" si="130"/>
        <v>0</v>
      </c>
      <c r="K446" s="133" t="s">
        <v>192</v>
      </c>
      <c r="L446" s="32"/>
      <c r="M446" s="138" t="s">
        <v>19</v>
      </c>
      <c r="N446" s="139" t="s">
        <v>43</v>
      </c>
      <c r="P446" s="140">
        <f t="shared" si="131"/>
        <v>0</v>
      </c>
      <c r="Q446" s="140">
        <v>328</v>
      </c>
      <c r="R446" s="140">
        <f t="shared" si="132"/>
        <v>17712</v>
      </c>
      <c r="S446" s="140">
        <v>0</v>
      </c>
      <c r="T446" s="141">
        <f t="shared" si="133"/>
        <v>0</v>
      </c>
      <c r="AR446" s="142" t="s">
        <v>170</v>
      </c>
      <c r="AT446" s="142" t="s">
        <v>165</v>
      </c>
      <c r="AU446" s="142" t="s">
        <v>79</v>
      </c>
      <c r="AY446" s="17" t="s">
        <v>163</v>
      </c>
      <c r="BE446" s="143">
        <f t="shared" si="134"/>
        <v>0</v>
      </c>
      <c r="BF446" s="143">
        <f t="shared" si="135"/>
        <v>0</v>
      </c>
      <c r="BG446" s="143">
        <f t="shared" si="136"/>
        <v>0</v>
      </c>
      <c r="BH446" s="143">
        <f t="shared" si="137"/>
        <v>0</v>
      </c>
      <c r="BI446" s="143">
        <f t="shared" si="138"/>
        <v>0</v>
      </c>
      <c r="BJ446" s="17" t="s">
        <v>79</v>
      </c>
      <c r="BK446" s="143">
        <f t="shared" si="139"/>
        <v>0</v>
      </c>
      <c r="BL446" s="17" t="s">
        <v>170</v>
      </c>
      <c r="BM446" s="142" t="s">
        <v>4151</v>
      </c>
    </row>
    <row r="447" spans="2:65" s="1" customFormat="1" ht="24.2" customHeight="1">
      <c r="B447" s="32"/>
      <c r="C447" s="131" t="s">
        <v>2101</v>
      </c>
      <c r="D447" s="131" t="s">
        <v>165</v>
      </c>
      <c r="E447" s="132" t="s">
        <v>4152</v>
      </c>
      <c r="F447" s="133" t="s">
        <v>4153</v>
      </c>
      <c r="G447" s="134" t="s">
        <v>254</v>
      </c>
      <c r="H447" s="135">
        <v>30</v>
      </c>
      <c r="I447" s="136"/>
      <c r="J447" s="137">
        <f t="shared" si="130"/>
        <v>0</v>
      </c>
      <c r="K447" s="133" t="s">
        <v>192</v>
      </c>
      <c r="L447" s="32"/>
      <c r="M447" s="138" t="s">
        <v>19</v>
      </c>
      <c r="N447" s="139" t="s">
        <v>43</v>
      </c>
      <c r="P447" s="140">
        <f t="shared" si="131"/>
        <v>0</v>
      </c>
      <c r="Q447" s="140">
        <v>210</v>
      </c>
      <c r="R447" s="140">
        <f t="shared" si="132"/>
        <v>6300</v>
      </c>
      <c r="S447" s="140">
        <v>0</v>
      </c>
      <c r="T447" s="141">
        <f t="shared" si="133"/>
        <v>0</v>
      </c>
      <c r="AR447" s="142" t="s">
        <v>170</v>
      </c>
      <c r="AT447" s="142" t="s">
        <v>165</v>
      </c>
      <c r="AU447" s="142" t="s">
        <v>79</v>
      </c>
      <c r="AY447" s="17" t="s">
        <v>163</v>
      </c>
      <c r="BE447" s="143">
        <f t="shared" si="134"/>
        <v>0</v>
      </c>
      <c r="BF447" s="143">
        <f t="shared" si="135"/>
        <v>0</v>
      </c>
      <c r="BG447" s="143">
        <f t="shared" si="136"/>
        <v>0</v>
      </c>
      <c r="BH447" s="143">
        <f t="shared" si="137"/>
        <v>0</v>
      </c>
      <c r="BI447" s="143">
        <f t="shared" si="138"/>
        <v>0</v>
      </c>
      <c r="BJ447" s="17" t="s">
        <v>79</v>
      </c>
      <c r="BK447" s="143">
        <f t="shared" si="139"/>
        <v>0</v>
      </c>
      <c r="BL447" s="17" t="s">
        <v>170</v>
      </c>
      <c r="BM447" s="142" t="s">
        <v>4154</v>
      </c>
    </row>
    <row r="448" spans="2:65" s="1" customFormat="1" ht="49.15" customHeight="1">
      <c r="B448" s="32"/>
      <c r="C448" s="131" t="s">
        <v>2105</v>
      </c>
      <c r="D448" s="131" t="s">
        <v>165</v>
      </c>
      <c r="E448" s="132" t="s">
        <v>4155</v>
      </c>
      <c r="F448" s="133" t="s">
        <v>4156</v>
      </c>
      <c r="G448" s="134" t="s">
        <v>254</v>
      </c>
      <c r="H448" s="135">
        <v>30</v>
      </c>
      <c r="I448" s="136"/>
      <c r="J448" s="137">
        <f t="shared" si="130"/>
        <v>0</v>
      </c>
      <c r="K448" s="133" t="s">
        <v>192</v>
      </c>
      <c r="L448" s="32"/>
      <c r="M448" s="138" t="s">
        <v>19</v>
      </c>
      <c r="N448" s="139" t="s">
        <v>43</v>
      </c>
      <c r="P448" s="140">
        <f t="shared" si="131"/>
        <v>0</v>
      </c>
      <c r="Q448" s="140">
        <v>240</v>
      </c>
      <c r="R448" s="140">
        <f t="shared" si="132"/>
        <v>7200</v>
      </c>
      <c r="S448" s="140">
        <v>0</v>
      </c>
      <c r="T448" s="141">
        <f t="shared" si="133"/>
        <v>0</v>
      </c>
      <c r="AR448" s="142" t="s">
        <v>170</v>
      </c>
      <c r="AT448" s="142" t="s">
        <v>165</v>
      </c>
      <c r="AU448" s="142" t="s">
        <v>79</v>
      </c>
      <c r="AY448" s="17" t="s">
        <v>163</v>
      </c>
      <c r="BE448" s="143">
        <f t="shared" si="134"/>
        <v>0</v>
      </c>
      <c r="BF448" s="143">
        <f t="shared" si="135"/>
        <v>0</v>
      </c>
      <c r="BG448" s="143">
        <f t="shared" si="136"/>
        <v>0</v>
      </c>
      <c r="BH448" s="143">
        <f t="shared" si="137"/>
        <v>0</v>
      </c>
      <c r="BI448" s="143">
        <f t="shared" si="138"/>
        <v>0</v>
      </c>
      <c r="BJ448" s="17" t="s">
        <v>79</v>
      </c>
      <c r="BK448" s="143">
        <f t="shared" si="139"/>
        <v>0</v>
      </c>
      <c r="BL448" s="17" t="s">
        <v>170</v>
      </c>
      <c r="BM448" s="142" t="s">
        <v>4157</v>
      </c>
    </row>
    <row r="449" spans="2:65" s="1" customFormat="1" ht="24.2" customHeight="1">
      <c r="B449" s="32"/>
      <c r="C449" s="131" t="s">
        <v>2111</v>
      </c>
      <c r="D449" s="131" t="s">
        <v>165</v>
      </c>
      <c r="E449" s="132" t="s">
        <v>4158</v>
      </c>
      <c r="F449" s="133" t="s">
        <v>4159</v>
      </c>
      <c r="G449" s="134" t="s">
        <v>254</v>
      </c>
      <c r="H449" s="135">
        <v>45</v>
      </c>
      <c r="I449" s="136"/>
      <c r="J449" s="137">
        <f t="shared" si="130"/>
        <v>0</v>
      </c>
      <c r="K449" s="133" t="s">
        <v>192</v>
      </c>
      <c r="L449" s="32"/>
      <c r="M449" s="138" t="s">
        <v>19</v>
      </c>
      <c r="N449" s="139" t="s">
        <v>43</v>
      </c>
      <c r="P449" s="140">
        <f t="shared" si="131"/>
        <v>0</v>
      </c>
      <c r="Q449" s="140">
        <v>240</v>
      </c>
      <c r="R449" s="140">
        <f t="shared" si="132"/>
        <v>10800</v>
      </c>
      <c r="S449" s="140">
        <v>0</v>
      </c>
      <c r="T449" s="141">
        <f t="shared" si="133"/>
        <v>0</v>
      </c>
      <c r="AR449" s="142" t="s">
        <v>170</v>
      </c>
      <c r="AT449" s="142" t="s">
        <v>165</v>
      </c>
      <c r="AU449" s="142" t="s">
        <v>79</v>
      </c>
      <c r="AY449" s="17" t="s">
        <v>163</v>
      </c>
      <c r="BE449" s="143">
        <f t="shared" si="134"/>
        <v>0</v>
      </c>
      <c r="BF449" s="143">
        <f t="shared" si="135"/>
        <v>0</v>
      </c>
      <c r="BG449" s="143">
        <f t="shared" si="136"/>
        <v>0</v>
      </c>
      <c r="BH449" s="143">
        <f t="shared" si="137"/>
        <v>0</v>
      </c>
      <c r="BI449" s="143">
        <f t="shared" si="138"/>
        <v>0</v>
      </c>
      <c r="BJ449" s="17" t="s">
        <v>79</v>
      </c>
      <c r="BK449" s="143">
        <f t="shared" si="139"/>
        <v>0</v>
      </c>
      <c r="BL449" s="17" t="s">
        <v>170</v>
      </c>
      <c r="BM449" s="142" t="s">
        <v>4160</v>
      </c>
    </row>
    <row r="450" spans="2:65" s="1" customFormat="1" ht="49.15" customHeight="1">
      <c r="B450" s="32"/>
      <c r="C450" s="131" t="s">
        <v>2117</v>
      </c>
      <c r="D450" s="131" t="s">
        <v>165</v>
      </c>
      <c r="E450" s="132" t="s">
        <v>4161</v>
      </c>
      <c r="F450" s="133" t="s">
        <v>4162</v>
      </c>
      <c r="G450" s="134" t="s">
        <v>254</v>
      </c>
      <c r="H450" s="135">
        <v>45</v>
      </c>
      <c r="I450" s="136"/>
      <c r="J450" s="137">
        <f t="shared" si="130"/>
        <v>0</v>
      </c>
      <c r="K450" s="133" t="s">
        <v>192</v>
      </c>
      <c r="L450" s="32"/>
      <c r="M450" s="138" t="s">
        <v>19</v>
      </c>
      <c r="N450" s="139" t="s">
        <v>43</v>
      </c>
      <c r="P450" s="140">
        <f t="shared" si="131"/>
        <v>0</v>
      </c>
      <c r="Q450" s="140">
        <v>268</v>
      </c>
      <c r="R450" s="140">
        <f t="shared" si="132"/>
        <v>12060</v>
      </c>
      <c r="S450" s="140">
        <v>0</v>
      </c>
      <c r="T450" s="141">
        <f t="shared" si="133"/>
        <v>0</v>
      </c>
      <c r="AR450" s="142" t="s">
        <v>170</v>
      </c>
      <c r="AT450" s="142" t="s">
        <v>165</v>
      </c>
      <c r="AU450" s="142" t="s">
        <v>79</v>
      </c>
      <c r="AY450" s="17" t="s">
        <v>163</v>
      </c>
      <c r="BE450" s="143">
        <f t="shared" si="134"/>
        <v>0</v>
      </c>
      <c r="BF450" s="143">
        <f t="shared" si="135"/>
        <v>0</v>
      </c>
      <c r="BG450" s="143">
        <f t="shared" si="136"/>
        <v>0</v>
      </c>
      <c r="BH450" s="143">
        <f t="shared" si="137"/>
        <v>0</v>
      </c>
      <c r="BI450" s="143">
        <f t="shared" si="138"/>
        <v>0</v>
      </c>
      <c r="BJ450" s="17" t="s">
        <v>79</v>
      </c>
      <c r="BK450" s="143">
        <f t="shared" si="139"/>
        <v>0</v>
      </c>
      <c r="BL450" s="17" t="s">
        <v>170</v>
      </c>
      <c r="BM450" s="142" t="s">
        <v>1745</v>
      </c>
    </row>
    <row r="451" spans="2:65" s="1" customFormat="1" ht="16.5" customHeight="1">
      <c r="B451" s="32"/>
      <c r="C451" s="131" t="s">
        <v>2121</v>
      </c>
      <c r="D451" s="131" t="s">
        <v>165</v>
      </c>
      <c r="E451" s="132" t="s">
        <v>3796</v>
      </c>
      <c r="F451" s="133" t="s">
        <v>3797</v>
      </c>
      <c r="G451" s="134" t="s">
        <v>2382</v>
      </c>
      <c r="H451" s="135">
        <v>2</v>
      </c>
      <c r="I451" s="136"/>
      <c r="J451" s="137">
        <f t="shared" si="130"/>
        <v>0</v>
      </c>
      <c r="K451" s="133" t="s">
        <v>192</v>
      </c>
      <c r="L451" s="32"/>
      <c r="M451" s="138" t="s">
        <v>19</v>
      </c>
      <c r="N451" s="139" t="s">
        <v>43</v>
      </c>
      <c r="P451" s="140">
        <f t="shared" si="131"/>
        <v>0</v>
      </c>
      <c r="Q451" s="140">
        <v>969</v>
      </c>
      <c r="R451" s="140">
        <f t="shared" si="132"/>
        <v>1938</v>
      </c>
      <c r="S451" s="140">
        <v>0</v>
      </c>
      <c r="T451" s="141">
        <f t="shared" si="133"/>
        <v>0</v>
      </c>
      <c r="AR451" s="142" t="s">
        <v>170</v>
      </c>
      <c r="AT451" s="142" t="s">
        <v>165</v>
      </c>
      <c r="AU451" s="142" t="s">
        <v>79</v>
      </c>
      <c r="AY451" s="17" t="s">
        <v>163</v>
      </c>
      <c r="BE451" s="143">
        <f t="shared" si="134"/>
        <v>0</v>
      </c>
      <c r="BF451" s="143">
        <f t="shared" si="135"/>
        <v>0</v>
      </c>
      <c r="BG451" s="143">
        <f t="shared" si="136"/>
        <v>0</v>
      </c>
      <c r="BH451" s="143">
        <f t="shared" si="137"/>
        <v>0</v>
      </c>
      <c r="BI451" s="143">
        <f t="shared" si="138"/>
        <v>0</v>
      </c>
      <c r="BJ451" s="17" t="s">
        <v>79</v>
      </c>
      <c r="BK451" s="143">
        <f t="shared" si="139"/>
        <v>0</v>
      </c>
      <c r="BL451" s="17" t="s">
        <v>170</v>
      </c>
      <c r="BM451" s="142" t="s">
        <v>4163</v>
      </c>
    </row>
    <row r="452" spans="2:65" s="1" customFormat="1" ht="24.2" customHeight="1">
      <c r="B452" s="32"/>
      <c r="C452" s="131" t="s">
        <v>2126</v>
      </c>
      <c r="D452" s="131" t="s">
        <v>165</v>
      </c>
      <c r="E452" s="132" t="s">
        <v>4164</v>
      </c>
      <c r="F452" s="133" t="s">
        <v>3799</v>
      </c>
      <c r="G452" s="134" t="s">
        <v>2382</v>
      </c>
      <c r="H452" s="135">
        <v>2</v>
      </c>
      <c r="I452" s="136"/>
      <c r="J452" s="137">
        <f t="shared" si="130"/>
        <v>0</v>
      </c>
      <c r="K452" s="133" t="s">
        <v>192</v>
      </c>
      <c r="L452" s="32"/>
      <c r="M452" s="138" t="s">
        <v>19</v>
      </c>
      <c r="N452" s="139" t="s">
        <v>43</v>
      </c>
      <c r="P452" s="140">
        <f t="shared" si="131"/>
        <v>0</v>
      </c>
      <c r="Q452" s="140">
        <v>1216</v>
      </c>
      <c r="R452" s="140">
        <f t="shared" si="132"/>
        <v>2432</v>
      </c>
      <c r="S452" s="140">
        <v>0</v>
      </c>
      <c r="T452" s="141">
        <f t="shared" si="133"/>
        <v>0</v>
      </c>
      <c r="AR452" s="142" t="s">
        <v>170</v>
      </c>
      <c r="AT452" s="142" t="s">
        <v>165</v>
      </c>
      <c r="AU452" s="142" t="s">
        <v>79</v>
      </c>
      <c r="AY452" s="17" t="s">
        <v>163</v>
      </c>
      <c r="BE452" s="143">
        <f t="shared" si="134"/>
        <v>0</v>
      </c>
      <c r="BF452" s="143">
        <f t="shared" si="135"/>
        <v>0</v>
      </c>
      <c r="BG452" s="143">
        <f t="shared" si="136"/>
        <v>0</v>
      </c>
      <c r="BH452" s="143">
        <f t="shared" si="137"/>
        <v>0</v>
      </c>
      <c r="BI452" s="143">
        <f t="shared" si="138"/>
        <v>0</v>
      </c>
      <c r="BJ452" s="17" t="s">
        <v>79</v>
      </c>
      <c r="BK452" s="143">
        <f t="shared" si="139"/>
        <v>0</v>
      </c>
      <c r="BL452" s="17" t="s">
        <v>170</v>
      </c>
      <c r="BM452" s="142" t="s">
        <v>4165</v>
      </c>
    </row>
    <row r="453" spans="2:65" s="1" customFormat="1" ht="21.75" customHeight="1">
      <c r="B453" s="32"/>
      <c r="C453" s="131" t="s">
        <v>2132</v>
      </c>
      <c r="D453" s="131" t="s">
        <v>165</v>
      </c>
      <c r="E453" s="132" t="s">
        <v>3665</v>
      </c>
      <c r="F453" s="133" t="s">
        <v>3666</v>
      </c>
      <c r="G453" s="134" t="s">
        <v>2382</v>
      </c>
      <c r="H453" s="135">
        <v>60</v>
      </c>
      <c r="I453" s="136"/>
      <c r="J453" s="137">
        <f t="shared" si="130"/>
        <v>0</v>
      </c>
      <c r="K453" s="133" t="s">
        <v>192</v>
      </c>
      <c r="L453" s="32"/>
      <c r="M453" s="138" t="s">
        <v>19</v>
      </c>
      <c r="N453" s="139" t="s">
        <v>43</v>
      </c>
      <c r="P453" s="140">
        <f t="shared" si="131"/>
        <v>0</v>
      </c>
      <c r="Q453" s="140">
        <v>44.12</v>
      </c>
      <c r="R453" s="140">
        <f t="shared" si="132"/>
        <v>2647.2</v>
      </c>
      <c r="S453" s="140">
        <v>0</v>
      </c>
      <c r="T453" s="141">
        <f t="shared" si="133"/>
        <v>0</v>
      </c>
      <c r="AR453" s="142" t="s">
        <v>170</v>
      </c>
      <c r="AT453" s="142" t="s">
        <v>165</v>
      </c>
      <c r="AU453" s="142" t="s">
        <v>79</v>
      </c>
      <c r="AY453" s="17" t="s">
        <v>163</v>
      </c>
      <c r="BE453" s="143">
        <f t="shared" si="134"/>
        <v>0</v>
      </c>
      <c r="BF453" s="143">
        <f t="shared" si="135"/>
        <v>0</v>
      </c>
      <c r="BG453" s="143">
        <f t="shared" si="136"/>
        <v>0</v>
      </c>
      <c r="BH453" s="143">
        <f t="shared" si="137"/>
        <v>0</v>
      </c>
      <c r="BI453" s="143">
        <f t="shared" si="138"/>
        <v>0</v>
      </c>
      <c r="BJ453" s="17" t="s">
        <v>79</v>
      </c>
      <c r="BK453" s="143">
        <f t="shared" si="139"/>
        <v>0</v>
      </c>
      <c r="BL453" s="17" t="s">
        <v>170</v>
      </c>
      <c r="BM453" s="142" t="s">
        <v>4166</v>
      </c>
    </row>
    <row r="454" spans="2:65" s="1" customFormat="1" ht="16.5" customHeight="1">
      <c r="B454" s="32"/>
      <c r="C454" s="131" t="s">
        <v>2138</v>
      </c>
      <c r="D454" s="131" t="s">
        <v>165</v>
      </c>
      <c r="E454" s="132" t="s">
        <v>4167</v>
      </c>
      <c r="F454" s="133" t="s">
        <v>3667</v>
      </c>
      <c r="G454" s="134" t="s">
        <v>2382</v>
      </c>
      <c r="H454" s="135">
        <v>60</v>
      </c>
      <c r="I454" s="136"/>
      <c r="J454" s="137">
        <f t="shared" si="130"/>
        <v>0</v>
      </c>
      <c r="K454" s="133" t="s">
        <v>192</v>
      </c>
      <c r="L454" s="32"/>
      <c r="M454" s="138" t="s">
        <v>19</v>
      </c>
      <c r="N454" s="139" t="s">
        <v>43</v>
      </c>
      <c r="P454" s="140">
        <f t="shared" si="131"/>
        <v>0</v>
      </c>
      <c r="Q454" s="140">
        <v>7</v>
      </c>
      <c r="R454" s="140">
        <f t="shared" si="132"/>
        <v>420</v>
      </c>
      <c r="S454" s="140">
        <v>0</v>
      </c>
      <c r="T454" s="141">
        <f t="shared" si="133"/>
        <v>0</v>
      </c>
      <c r="AR454" s="142" t="s">
        <v>170</v>
      </c>
      <c r="AT454" s="142" t="s">
        <v>165</v>
      </c>
      <c r="AU454" s="142" t="s">
        <v>79</v>
      </c>
      <c r="AY454" s="17" t="s">
        <v>163</v>
      </c>
      <c r="BE454" s="143">
        <f t="shared" si="134"/>
        <v>0</v>
      </c>
      <c r="BF454" s="143">
        <f t="shared" si="135"/>
        <v>0</v>
      </c>
      <c r="BG454" s="143">
        <f t="shared" si="136"/>
        <v>0</v>
      </c>
      <c r="BH454" s="143">
        <f t="shared" si="137"/>
        <v>0</v>
      </c>
      <c r="BI454" s="143">
        <f t="shared" si="138"/>
        <v>0</v>
      </c>
      <c r="BJ454" s="17" t="s">
        <v>79</v>
      </c>
      <c r="BK454" s="143">
        <f t="shared" si="139"/>
        <v>0</v>
      </c>
      <c r="BL454" s="17" t="s">
        <v>170</v>
      </c>
      <c r="BM454" s="142" t="s">
        <v>4168</v>
      </c>
    </row>
    <row r="455" spans="2:65" s="1" customFormat="1" ht="16.5" customHeight="1">
      <c r="B455" s="32"/>
      <c r="C455" s="131" t="s">
        <v>2143</v>
      </c>
      <c r="D455" s="131" t="s">
        <v>165</v>
      </c>
      <c r="E455" s="132" t="s">
        <v>4169</v>
      </c>
      <c r="F455" s="133" t="s">
        <v>4170</v>
      </c>
      <c r="G455" s="134" t="s">
        <v>2382</v>
      </c>
      <c r="H455" s="135">
        <v>78</v>
      </c>
      <c r="I455" s="136"/>
      <c r="J455" s="137">
        <f t="shared" si="130"/>
        <v>0</v>
      </c>
      <c r="K455" s="133" t="s">
        <v>192</v>
      </c>
      <c r="L455" s="32"/>
      <c r="M455" s="138" t="s">
        <v>19</v>
      </c>
      <c r="N455" s="139" t="s">
        <v>43</v>
      </c>
      <c r="P455" s="140">
        <f t="shared" si="131"/>
        <v>0</v>
      </c>
      <c r="Q455" s="140">
        <v>10.199999999999999</v>
      </c>
      <c r="R455" s="140">
        <f t="shared" si="132"/>
        <v>795.59999999999991</v>
      </c>
      <c r="S455" s="140">
        <v>0</v>
      </c>
      <c r="T455" s="141">
        <f t="shared" si="133"/>
        <v>0</v>
      </c>
      <c r="AR455" s="142" t="s">
        <v>170</v>
      </c>
      <c r="AT455" s="142" t="s">
        <v>165</v>
      </c>
      <c r="AU455" s="142" t="s">
        <v>79</v>
      </c>
      <c r="AY455" s="17" t="s">
        <v>163</v>
      </c>
      <c r="BE455" s="143">
        <f t="shared" si="134"/>
        <v>0</v>
      </c>
      <c r="BF455" s="143">
        <f t="shared" si="135"/>
        <v>0</v>
      </c>
      <c r="BG455" s="143">
        <f t="shared" si="136"/>
        <v>0</v>
      </c>
      <c r="BH455" s="143">
        <f t="shared" si="137"/>
        <v>0</v>
      </c>
      <c r="BI455" s="143">
        <f t="shared" si="138"/>
        <v>0</v>
      </c>
      <c r="BJ455" s="17" t="s">
        <v>79</v>
      </c>
      <c r="BK455" s="143">
        <f t="shared" si="139"/>
        <v>0</v>
      </c>
      <c r="BL455" s="17" t="s">
        <v>170</v>
      </c>
      <c r="BM455" s="142" t="s">
        <v>4171</v>
      </c>
    </row>
    <row r="456" spans="2:65" s="1" customFormat="1" ht="16.5" customHeight="1">
      <c r="B456" s="32"/>
      <c r="C456" s="131" t="s">
        <v>2148</v>
      </c>
      <c r="D456" s="131" t="s">
        <v>165</v>
      </c>
      <c r="E456" s="132" t="s">
        <v>4172</v>
      </c>
      <c r="F456" s="133" t="s">
        <v>4173</v>
      </c>
      <c r="G456" s="134" t="s">
        <v>2382</v>
      </c>
      <c r="H456" s="135">
        <v>5</v>
      </c>
      <c r="I456" s="136"/>
      <c r="J456" s="137">
        <f t="shared" si="130"/>
        <v>0</v>
      </c>
      <c r="K456" s="133" t="s">
        <v>192</v>
      </c>
      <c r="L456" s="32"/>
      <c r="M456" s="138" t="s">
        <v>19</v>
      </c>
      <c r="N456" s="139" t="s">
        <v>43</v>
      </c>
      <c r="P456" s="140">
        <f t="shared" si="131"/>
        <v>0</v>
      </c>
      <c r="Q456" s="140">
        <v>96.4</v>
      </c>
      <c r="R456" s="140">
        <f t="shared" si="132"/>
        <v>482</v>
      </c>
      <c r="S456" s="140">
        <v>0</v>
      </c>
      <c r="T456" s="141">
        <f t="shared" si="133"/>
        <v>0</v>
      </c>
      <c r="AR456" s="142" t="s">
        <v>170</v>
      </c>
      <c r="AT456" s="142" t="s">
        <v>165</v>
      </c>
      <c r="AU456" s="142" t="s">
        <v>79</v>
      </c>
      <c r="AY456" s="17" t="s">
        <v>163</v>
      </c>
      <c r="BE456" s="143">
        <f t="shared" si="134"/>
        <v>0</v>
      </c>
      <c r="BF456" s="143">
        <f t="shared" si="135"/>
        <v>0</v>
      </c>
      <c r="BG456" s="143">
        <f t="shared" si="136"/>
        <v>0</v>
      </c>
      <c r="BH456" s="143">
        <f t="shared" si="137"/>
        <v>0</v>
      </c>
      <c r="BI456" s="143">
        <f t="shared" si="138"/>
        <v>0</v>
      </c>
      <c r="BJ456" s="17" t="s">
        <v>79</v>
      </c>
      <c r="BK456" s="143">
        <f t="shared" si="139"/>
        <v>0</v>
      </c>
      <c r="BL456" s="17" t="s">
        <v>170</v>
      </c>
      <c r="BM456" s="142" t="s">
        <v>4174</v>
      </c>
    </row>
    <row r="457" spans="2:65" s="1" customFormat="1" ht="24.2" customHeight="1">
      <c r="B457" s="32"/>
      <c r="C457" s="131" t="s">
        <v>2153</v>
      </c>
      <c r="D457" s="131" t="s">
        <v>165</v>
      </c>
      <c r="E457" s="132" t="s">
        <v>4175</v>
      </c>
      <c r="F457" s="133" t="s">
        <v>4176</v>
      </c>
      <c r="G457" s="134" t="s">
        <v>2382</v>
      </c>
      <c r="H457" s="135">
        <v>78</v>
      </c>
      <c r="I457" s="136"/>
      <c r="J457" s="137">
        <f t="shared" si="130"/>
        <v>0</v>
      </c>
      <c r="K457" s="133" t="s">
        <v>192</v>
      </c>
      <c r="L457" s="32"/>
      <c r="M457" s="138" t="s">
        <v>19</v>
      </c>
      <c r="N457" s="139" t="s">
        <v>43</v>
      </c>
      <c r="P457" s="140">
        <f t="shared" si="131"/>
        <v>0</v>
      </c>
      <c r="Q457" s="140">
        <v>210</v>
      </c>
      <c r="R457" s="140">
        <f t="shared" si="132"/>
        <v>16380</v>
      </c>
      <c r="S457" s="140">
        <v>0</v>
      </c>
      <c r="T457" s="141">
        <f t="shared" si="133"/>
        <v>0</v>
      </c>
      <c r="AR457" s="142" t="s">
        <v>170</v>
      </c>
      <c r="AT457" s="142" t="s">
        <v>165</v>
      </c>
      <c r="AU457" s="142" t="s">
        <v>79</v>
      </c>
      <c r="AY457" s="17" t="s">
        <v>163</v>
      </c>
      <c r="BE457" s="143">
        <f t="shared" si="134"/>
        <v>0</v>
      </c>
      <c r="BF457" s="143">
        <f t="shared" si="135"/>
        <v>0</v>
      </c>
      <c r="BG457" s="143">
        <f t="shared" si="136"/>
        <v>0</v>
      </c>
      <c r="BH457" s="143">
        <f t="shared" si="137"/>
        <v>0</v>
      </c>
      <c r="BI457" s="143">
        <f t="shared" si="138"/>
        <v>0</v>
      </c>
      <c r="BJ457" s="17" t="s">
        <v>79</v>
      </c>
      <c r="BK457" s="143">
        <f t="shared" si="139"/>
        <v>0</v>
      </c>
      <c r="BL457" s="17" t="s">
        <v>170</v>
      </c>
      <c r="BM457" s="142" t="s">
        <v>4177</v>
      </c>
    </row>
    <row r="458" spans="2:65" s="1" customFormat="1" ht="16.5" customHeight="1">
      <c r="B458" s="32"/>
      <c r="C458" s="131" t="s">
        <v>2160</v>
      </c>
      <c r="D458" s="131" t="s">
        <v>165</v>
      </c>
      <c r="E458" s="132" t="s">
        <v>4178</v>
      </c>
      <c r="F458" s="133" t="s">
        <v>3670</v>
      </c>
      <c r="G458" s="134" t="s">
        <v>168</v>
      </c>
      <c r="H458" s="135">
        <v>24</v>
      </c>
      <c r="I458" s="136"/>
      <c r="J458" s="137">
        <f t="shared" si="130"/>
        <v>0</v>
      </c>
      <c r="K458" s="133" t="s">
        <v>192</v>
      </c>
      <c r="L458" s="32"/>
      <c r="M458" s="138" t="s">
        <v>19</v>
      </c>
      <c r="N458" s="139" t="s">
        <v>43</v>
      </c>
      <c r="P458" s="140">
        <f t="shared" si="131"/>
        <v>0</v>
      </c>
      <c r="Q458" s="140">
        <v>450</v>
      </c>
      <c r="R458" s="140">
        <f t="shared" si="132"/>
        <v>10800</v>
      </c>
      <c r="S458" s="140">
        <v>0</v>
      </c>
      <c r="T458" s="141">
        <f t="shared" si="133"/>
        <v>0</v>
      </c>
      <c r="AR458" s="142" t="s">
        <v>170</v>
      </c>
      <c r="AT458" s="142" t="s">
        <v>165</v>
      </c>
      <c r="AU458" s="142" t="s">
        <v>79</v>
      </c>
      <c r="AY458" s="17" t="s">
        <v>163</v>
      </c>
      <c r="BE458" s="143">
        <f t="shared" si="134"/>
        <v>0</v>
      </c>
      <c r="BF458" s="143">
        <f t="shared" si="135"/>
        <v>0</v>
      </c>
      <c r="BG458" s="143">
        <f t="shared" si="136"/>
        <v>0</v>
      </c>
      <c r="BH458" s="143">
        <f t="shared" si="137"/>
        <v>0</v>
      </c>
      <c r="BI458" s="143">
        <f t="shared" si="138"/>
        <v>0</v>
      </c>
      <c r="BJ458" s="17" t="s">
        <v>79</v>
      </c>
      <c r="BK458" s="143">
        <f t="shared" si="139"/>
        <v>0</v>
      </c>
      <c r="BL458" s="17" t="s">
        <v>170</v>
      </c>
      <c r="BM458" s="142" t="s">
        <v>4179</v>
      </c>
    </row>
    <row r="459" spans="2:65" s="1" customFormat="1" ht="76.349999999999994" customHeight="1">
      <c r="B459" s="32"/>
      <c r="C459" s="131" t="s">
        <v>2164</v>
      </c>
      <c r="D459" s="131" t="s">
        <v>165</v>
      </c>
      <c r="E459" s="132" t="s">
        <v>4180</v>
      </c>
      <c r="F459" s="133" t="s">
        <v>3671</v>
      </c>
      <c r="G459" s="134" t="s">
        <v>2382</v>
      </c>
      <c r="H459" s="135">
        <v>1</v>
      </c>
      <c r="I459" s="136"/>
      <c r="J459" s="137">
        <f t="shared" si="130"/>
        <v>0</v>
      </c>
      <c r="K459" s="133" t="s">
        <v>192</v>
      </c>
      <c r="L459" s="32"/>
      <c r="M459" s="138" t="s">
        <v>19</v>
      </c>
      <c r="N459" s="139" t="s">
        <v>43</v>
      </c>
      <c r="P459" s="140">
        <f t="shared" si="131"/>
        <v>0</v>
      </c>
      <c r="Q459" s="140">
        <v>17800</v>
      </c>
      <c r="R459" s="140">
        <f t="shared" si="132"/>
        <v>17800</v>
      </c>
      <c r="S459" s="140">
        <v>0</v>
      </c>
      <c r="T459" s="141">
        <f t="shared" si="133"/>
        <v>0</v>
      </c>
      <c r="AR459" s="142" t="s">
        <v>170</v>
      </c>
      <c r="AT459" s="142" t="s">
        <v>165</v>
      </c>
      <c r="AU459" s="142" t="s">
        <v>79</v>
      </c>
      <c r="AY459" s="17" t="s">
        <v>163</v>
      </c>
      <c r="BE459" s="143">
        <f t="shared" si="134"/>
        <v>0</v>
      </c>
      <c r="BF459" s="143">
        <f t="shared" si="135"/>
        <v>0</v>
      </c>
      <c r="BG459" s="143">
        <f t="shared" si="136"/>
        <v>0</v>
      </c>
      <c r="BH459" s="143">
        <f t="shared" si="137"/>
        <v>0</v>
      </c>
      <c r="BI459" s="143">
        <f t="shared" si="138"/>
        <v>0</v>
      </c>
      <c r="BJ459" s="17" t="s">
        <v>79</v>
      </c>
      <c r="BK459" s="143">
        <f t="shared" si="139"/>
        <v>0</v>
      </c>
      <c r="BL459" s="17" t="s">
        <v>170</v>
      </c>
      <c r="BM459" s="142" t="s">
        <v>4181</v>
      </c>
    </row>
    <row r="460" spans="2:65" s="1" customFormat="1" ht="66.75" customHeight="1">
      <c r="B460" s="32"/>
      <c r="C460" s="131" t="s">
        <v>2176</v>
      </c>
      <c r="D460" s="131" t="s">
        <v>165</v>
      </c>
      <c r="E460" s="132" t="s">
        <v>4182</v>
      </c>
      <c r="F460" s="133" t="s">
        <v>3672</v>
      </c>
      <c r="G460" s="134" t="s">
        <v>2382</v>
      </c>
      <c r="H460" s="135">
        <v>1</v>
      </c>
      <c r="I460" s="136"/>
      <c r="J460" s="137">
        <f t="shared" si="130"/>
        <v>0</v>
      </c>
      <c r="K460" s="133" t="s">
        <v>192</v>
      </c>
      <c r="L460" s="32"/>
      <c r="M460" s="184" t="s">
        <v>19</v>
      </c>
      <c r="N460" s="185" t="s">
        <v>43</v>
      </c>
      <c r="O460" s="182"/>
      <c r="P460" s="186">
        <f t="shared" si="131"/>
        <v>0</v>
      </c>
      <c r="Q460" s="186">
        <v>15400</v>
      </c>
      <c r="R460" s="186">
        <f t="shared" si="132"/>
        <v>15400</v>
      </c>
      <c r="S460" s="186">
        <v>0</v>
      </c>
      <c r="T460" s="187">
        <f t="shared" si="133"/>
        <v>0</v>
      </c>
      <c r="AR460" s="142" t="s">
        <v>170</v>
      </c>
      <c r="AT460" s="142" t="s">
        <v>165</v>
      </c>
      <c r="AU460" s="142" t="s">
        <v>79</v>
      </c>
      <c r="AY460" s="17" t="s">
        <v>163</v>
      </c>
      <c r="BE460" s="143">
        <f t="shared" si="134"/>
        <v>0</v>
      </c>
      <c r="BF460" s="143">
        <f t="shared" si="135"/>
        <v>0</v>
      </c>
      <c r="BG460" s="143">
        <f t="shared" si="136"/>
        <v>0</v>
      </c>
      <c r="BH460" s="143">
        <f t="shared" si="137"/>
        <v>0</v>
      </c>
      <c r="BI460" s="143">
        <f t="shared" si="138"/>
        <v>0</v>
      </c>
      <c r="BJ460" s="17" t="s">
        <v>79</v>
      </c>
      <c r="BK460" s="143">
        <f t="shared" si="139"/>
        <v>0</v>
      </c>
      <c r="BL460" s="17" t="s">
        <v>170</v>
      </c>
      <c r="BM460" s="142" t="s">
        <v>4183</v>
      </c>
    </row>
    <row r="461" spans="2:65" s="1" customFormat="1" ht="6.95" customHeight="1">
      <c r="B461" s="41"/>
      <c r="C461" s="42"/>
      <c r="D461" s="42"/>
      <c r="E461" s="42"/>
      <c r="F461" s="42"/>
      <c r="G461" s="42"/>
      <c r="H461" s="42"/>
      <c r="I461" s="42"/>
      <c r="J461" s="42"/>
      <c r="K461" s="42"/>
      <c r="L461" s="32"/>
    </row>
  </sheetData>
  <sheetProtection algorithmName="SHA-512" hashValue="/8vHKg8oQkn+/pV8utqEp/pxBdhIJrL3Kcu1/ptx0hvDIlrwGTazbU0md1mpYhN0ealM6M7dIbybAzMnCnSoAg==" saltValue="8+kIXv46PouOSE1r8i9+uOqjSC7pbpF3QVmUvOslZZU/mbm4I4JTUkxjd3B/OfG2+jk8tk/X6NJoqh2bTjTxRw==" spinCount="100000" sheet="1" objects="1" scenarios="1" formatColumns="0" formatRows="0" autoFilter="0"/>
  <autoFilter ref="C92:K460" xr:uid="{00000000-0009-0000-0000-000006000000}"/>
  <mergeCells count="12">
    <mergeCell ref="E85:H85"/>
    <mergeCell ref="L2:V2"/>
    <mergeCell ref="E50:H50"/>
    <mergeCell ref="E52:H52"/>
    <mergeCell ref="E54:H54"/>
    <mergeCell ref="E81:H81"/>
    <mergeCell ref="E83:H83"/>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242"/>
  <sheetViews>
    <sheetView showGridLines="0" workbookViewId="0"/>
  </sheetViews>
  <sheetFormatPr defaultRowHeight="12.7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99"/>
      <c r="M2" s="299"/>
      <c r="N2" s="299"/>
      <c r="O2" s="299"/>
      <c r="P2" s="299"/>
      <c r="Q2" s="299"/>
      <c r="R2" s="299"/>
      <c r="S2" s="299"/>
      <c r="T2" s="299"/>
      <c r="U2" s="299"/>
      <c r="V2" s="299"/>
      <c r="AT2" s="17" t="s">
        <v>104</v>
      </c>
    </row>
    <row r="3" spans="2:46" ht="6.95" customHeight="1">
      <c r="B3" s="18"/>
      <c r="C3" s="19"/>
      <c r="D3" s="19"/>
      <c r="E3" s="19"/>
      <c r="F3" s="19"/>
      <c r="G3" s="19"/>
      <c r="H3" s="19"/>
      <c r="I3" s="19"/>
      <c r="J3" s="19"/>
      <c r="K3" s="19"/>
      <c r="L3" s="20"/>
      <c r="AT3" s="17" t="s">
        <v>81</v>
      </c>
    </row>
    <row r="4" spans="2:46" ht="24.95" customHeight="1">
      <c r="B4" s="20"/>
      <c r="D4" s="21" t="s">
        <v>105</v>
      </c>
      <c r="L4" s="20"/>
      <c r="M4" s="90" t="s">
        <v>10</v>
      </c>
      <c r="AT4" s="17" t="s">
        <v>4</v>
      </c>
    </row>
    <row r="5" spans="2:46" ht="6.95" customHeight="1">
      <c r="B5" s="20"/>
      <c r="L5" s="20"/>
    </row>
    <row r="6" spans="2:46" ht="12" customHeight="1">
      <c r="B6" s="20"/>
      <c r="D6" s="27" t="s">
        <v>16</v>
      </c>
      <c r="L6" s="20"/>
    </row>
    <row r="7" spans="2:46" ht="16.5" customHeight="1">
      <c r="B7" s="20"/>
      <c r="E7" s="314" t="str">
        <f>'Rekapitulace stavby'!K6</f>
        <v>Sportovní hala Sušice</v>
      </c>
      <c r="F7" s="315"/>
      <c r="G7" s="315"/>
      <c r="H7" s="315"/>
      <c r="L7" s="20"/>
    </row>
    <row r="8" spans="2:46" ht="12" customHeight="1">
      <c r="B8" s="20"/>
      <c r="D8" s="27" t="s">
        <v>106</v>
      </c>
      <c r="L8" s="20"/>
    </row>
    <row r="9" spans="2:46" s="1" customFormat="1" ht="16.5" customHeight="1">
      <c r="B9" s="32"/>
      <c r="E9" s="314" t="s">
        <v>107</v>
      </c>
      <c r="F9" s="316"/>
      <c r="G9" s="316"/>
      <c r="H9" s="316"/>
      <c r="L9" s="32"/>
    </row>
    <row r="10" spans="2:46" s="1" customFormat="1" ht="12" customHeight="1">
      <c r="B10" s="32"/>
      <c r="D10" s="27" t="s">
        <v>108</v>
      </c>
      <c r="L10" s="32"/>
    </row>
    <row r="11" spans="2:46" s="1" customFormat="1" ht="16.5" customHeight="1">
      <c r="B11" s="32"/>
      <c r="E11" s="273" t="s">
        <v>4184</v>
      </c>
      <c r="F11" s="316"/>
      <c r="G11" s="316"/>
      <c r="H11" s="316"/>
      <c r="L11" s="32"/>
    </row>
    <row r="12" spans="2:46" s="1" customFormat="1" ht="11.25">
      <c r="B12" s="32"/>
      <c r="L12" s="32"/>
    </row>
    <row r="13" spans="2:46" s="1" customFormat="1" ht="12" customHeight="1">
      <c r="B13" s="32"/>
      <c r="D13" s="27" t="s">
        <v>18</v>
      </c>
      <c r="F13" s="25" t="s">
        <v>19</v>
      </c>
      <c r="I13" s="27" t="s">
        <v>20</v>
      </c>
      <c r="J13" s="25" t="s">
        <v>19</v>
      </c>
      <c r="L13" s="32"/>
    </row>
    <row r="14" spans="2:46" s="1" customFormat="1" ht="12" customHeight="1">
      <c r="B14" s="32"/>
      <c r="D14" s="27" t="s">
        <v>21</v>
      </c>
      <c r="F14" s="25" t="s">
        <v>22</v>
      </c>
      <c r="I14" s="27" t="s">
        <v>23</v>
      </c>
      <c r="J14" s="49" t="str">
        <f>'Rekapitulace stavby'!AN8</f>
        <v>Vyplň údaj</v>
      </c>
      <c r="L14" s="32"/>
    </row>
    <row r="15" spans="2:46" s="1" customFormat="1" ht="10.9" customHeight="1">
      <c r="B15" s="32"/>
      <c r="L15" s="32"/>
    </row>
    <row r="16" spans="2:46" s="1" customFormat="1" ht="12" customHeight="1">
      <c r="B16" s="32"/>
      <c r="D16" s="27" t="s">
        <v>24</v>
      </c>
      <c r="I16" s="27" t="s">
        <v>25</v>
      </c>
      <c r="J16" s="25" t="s">
        <v>19</v>
      </c>
      <c r="L16" s="32"/>
    </row>
    <row r="17" spans="2:12" s="1" customFormat="1" ht="18" customHeight="1">
      <c r="B17" s="32"/>
      <c r="E17" s="25" t="s">
        <v>26</v>
      </c>
      <c r="I17" s="27" t="s">
        <v>27</v>
      </c>
      <c r="J17" s="25" t="s">
        <v>19</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317" t="str">
        <f>'Rekapitulace stavby'!E14</f>
        <v>Vyplň údaj</v>
      </c>
      <c r="F20" s="298"/>
      <c r="G20" s="298"/>
      <c r="H20" s="298"/>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31</v>
      </c>
      <c r="L22" s="32"/>
    </row>
    <row r="23" spans="2:12" s="1" customFormat="1" ht="18" customHeight="1">
      <c r="B23" s="32"/>
      <c r="E23" s="25" t="s">
        <v>32</v>
      </c>
      <c r="I23" s="27" t="s">
        <v>27</v>
      </c>
      <c r="J23" s="25" t="s">
        <v>33</v>
      </c>
      <c r="L23" s="32"/>
    </row>
    <row r="24" spans="2:12" s="1" customFormat="1" ht="6.95" customHeight="1">
      <c r="B24" s="32"/>
      <c r="L24" s="32"/>
    </row>
    <row r="25" spans="2:12" s="1" customFormat="1" ht="12" customHeight="1">
      <c r="B25" s="32"/>
      <c r="D25" s="27" t="s">
        <v>35</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36</v>
      </c>
      <c r="L28" s="32"/>
    </row>
    <row r="29" spans="2:12" s="7" customFormat="1" ht="16.5" customHeight="1">
      <c r="B29" s="91"/>
      <c r="E29" s="303" t="s">
        <v>19</v>
      </c>
      <c r="F29" s="303"/>
      <c r="G29" s="303"/>
      <c r="H29" s="303"/>
      <c r="L29" s="91"/>
    </row>
    <row r="30" spans="2:12" s="1" customFormat="1" ht="6.95" customHeight="1">
      <c r="B30" s="32"/>
      <c r="L30" s="32"/>
    </row>
    <row r="31" spans="2:12" s="1" customFormat="1" ht="6.95" customHeight="1">
      <c r="B31" s="32"/>
      <c r="D31" s="50"/>
      <c r="E31" s="50"/>
      <c r="F31" s="50"/>
      <c r="G31" s="50"/>
      <c r="H31" s="50"/>
      <c r="I31" s="50"/>
      <c r="J31" s="50"/>
      <c r="K31" s="50"/>
      <c r="L31" s="32"/>
    </row>
    <row r="32" spans="2:12" s="1" customFormat="1" ht="25.35" customHeight="1">
      <c r="B32" s="32"/>
      <c r="D32" s="92" t="s">
        <v>38</v>
      </c>
      <c r="J32" s="63">
        <f>ROUND(J107, 2)</f>
        <v>0</v>
      </c>
      <c r="L32" s="32"/>
    </row>
    <row r="33" spans="2:12" s="1" customFormat="1" ht="6.95" customHeight="1">
      <c r="B33" s="32"/>
      <c r="D33" s="50"/>
      <c r="E33" s="50"/>
      <c r="F33" s="50"/>
      <c r="G33" s="50"/>
      <c r="H33" s="50"/>
      <c r="I33" s="50"/>
      <c r="J33" s="50"/>
      <c r="K33" s="50"/>
      <c r="L33" s="32"/>
    </row>
    <row r="34" spans="2:12" s="1" customFormat="1" ht="14.45" customHeight="1">
      <c r="B34" s="32"/>
      <c r="F34" s="35" t="s">
        <v>40</v>
      </c>
      <c r="I34" s="35" t="s">
        <v>39</v>
      </c>
      <c r="J34" s="35" t="s">
        <v>41</v>
      </c>
      <c r="L34" s="32"/>
    </row>
    <row r="35" spans="2:12" s="1" customFormat="1" ht="14.45" customHeight="1">
      <c r="B35" s="32"/>
      <c r="D35" s="52" t="s">
        <v>42</v>
      </c>
      <c r="E35" s="27" t="s">
        <v>43</v>
      </c>
      <c r="F35" s="83">
        <f>ROUND((SUM(BE107:BE241)),  2)</f>
        <v>0</v>
      </c>
      <c r="I35" s="93">
        <v>0.21</v>
      </c>
      <c r="J35" s="83">
        <f>ROUND(((SUM(BE107:BE241))*I35),  2)</f>
        <v>0</v>
      </c>
      <c r="L35" s="32"/>
    </row>
    <row r="36" spans="2:12" s="1" customFormat="1" ht="14.45" customHeight="1">
      <c r="B36" s="32"/>
      <c r="E36" s="27" t="s">
        <v>44</v>
      </c>
      <c r="F36" s="83">
        <f>ROUND((SUM(BF107:BF241)),  2)</f>
        <v>0</v>
      </c>
      <c r="I36" s="93">
        <v>0.12</v>
      </c>
      <c r="J36" s="83">
        <f>ROUND(((SUM(BF107:BF241))*I36),  2)</f>
        <v>0</v>
      </c>
      <c r="L36" s="32"/>
    </row>
    <row r="37" spans="2:12" s="1" customFormat="1" ht="14.45" hidden="1" customHeight="1">
      <c r="B37" s="32"/>
      <c r="E37" s="27" t="s">
        <v>45</v>
      </c>
      <c r="F37" s="83">
        <f>ROUND((SUM(BG107:BG241)),  2)</f>
        <v>0</v>
      </c>
      <c r="I37" s="93">
        <v>0.21</v>
      </c>
      <c r="J37" s="83">
        <f>0</f>
        <v>0</v>
      </c>
      <c r="L37" s="32"/>
    </row>
    <row r="38" spans="2:12" s="1" customFormat="1" ht="14.45" hidden="1" customHeight="1">
      <c r="B38" s="32"/>
      <c r="E38" s="27" t="s">
        <v>46</v>
      </c>
      <c r="F38" s="83">
        <f>ROUND((SUM(BH107:BH241)),  2)</f>
        <v>0</v>
      </c>
      <c r="I38" s="93">
        <v>0.12</v>
      </c>
      <c r="J38" s="83">
        <f>0</f>
        <v>0</v>
      </c>
      <c r="L38" s="32"/>
    </row>
    <row r="39" spans="2:12" s="1" customFormat="1" ht="14.45" hidden="1" customHeight="1">
      <c r="B39" s="32"/>
      <c r="E39" s="27" t="s">
        <v>47</v>
      </c>
      <c r="F39" s="83">
        <f>ROUND((SUM(BI107:BI241)),  2)</f>
        <v>0</v>
      </c>
      <c r="I39" s="93">
        <v>0</v>
      </c>
      <c r="J39" s="83">
        <f>0</f>
        <v>0</v>
      </c>
      <c r="L39" s="32"/>
    </row>
    <row r="40" spans="2:12" s="1" customFormat="1" ht="6.95" customHeight="1">
      <c r="B40" s="32"/>
      <c r="L40" s="32"/>
    </row>
    <row r="41" spans="2:12" s="1" customFormat="1" ht="25.35" customHeight="1">
      <c r="B41" s="32"/>
      <c r="C41" s="94"/>
      <c r="D41" s="95" t="s">
        <v>48</v>
      </c>
      <c r="E41" s="54"/>
      <c r="F41" s="54"/>
      <c r="G41" s="96" t="s">
        <v>49</v>
      </c>
      <c r="H41" s="97" t="s">
        <v>50</v>
      </c>
      <c r="I41" s="54"/>
      <c r="J41" s="98">
        <f>SUM(J32:J39)</f>
        <v>0</v>
      </c>
      <c r="K41" s="99"/>
      <c r="L41" s="32"/>
    </row>
    <row r="42" spans="2:12" s="1" customFormat="1" ht="14.45" customHeight="1">
      <c r="B42" s="41"/>
      <c r="C42" s="42"/>
      <c r="D42" s="42"/>
      <c r="E42" s="42"/>
      <c r="F42" s="42"/>
      <c r="G42" s="42"/>
      <c r="H42" s="42"/>
      <c r="I42" s="42"/>
      <c r="J42" s="42"/>
      <c r="K42" s="42"/>
      <c r="L42" s="32"/>
    </row>
    <row r="46" spans="2:12" s="1" customFormat="1" ht="6.95" customHeight="1">
      <c r="B46" s="43"/>
      <c r="C46" s="44"/>
      <c r="D46" s="44"/>
      <c r="E46" s="44"/>
      <c r="F46" s="44"/>
      <c r="G46" s="44"/>
      <c r="H46" s="44"/>
      <c r="I46" s="44"/>
      <c r="J46" s="44"/>
      <c r="K46" s="44"/>
      <c r="L46" s="32"/>
    </row>
    <row r="47" spans="2:12" s="1" customFormat="1" ht="24.95" customHeight="1">
      <c r="B47" s="32"/>
      <c r="C47" s="21" t="s">
        <v>110</v>
      </c>
      <c r="L47" s="32"/>
    </row>
    <row r="48" spans="2:12" s="1" customFormat="1" ht="6.95" customHeight="1">
      <c r="B48" s="32"/>
      <c r="L48" s="32"/>
    </row>
    <row r="49" spans="2:47" s="1" customFormat="1" ht="12" customHeight="1">
      <c r="B49" s="32"/>
      <c r="C49" s="27" t="s">
        <v>16</v>
      </c>
      <c r="L49" s="32"/>
    </row>
    <row r="50" spans="2:47" s="1" customFormat="1" ht="16.5" customHeight="1">
      <c r="B50" s="32"/>
      <c r="E50" s="314" t="str">
        <f>E7</f>
        <v>Sportovní hala Sušice</v>
      </c>
      <c r="F50" s="315"/>
      <c r="G50" s="315"/>
      <c r="H50" s="315"/>
      <c r="L50" s="32"/>
    </row>
    <row r="51" spans="2:47" ht="12" customHeight="1">
      <c r="B51" s="20"/>
      <c r="C51" s="27" t="s">
        <v>106</v>
      </c>
      <c r="L51" s="20"/>
    </row>
    <row r="52" spans="2:47" s="1" customFormat="1" ht="16.5" customHeight="1">
      <c r="B52" s="32"/>
      <c r="E52" s="314" t="s">
        <v>107</v>
      </c>
      <c r="F52" s="316"/>
      <c r="G52" s="316"/>
      <c r="H52" s="316"/>
      <c r="L52" s="32"/>
    </row>
    <row r="53" spans="2:47" s="1" customFormat="1" ht="12" customHeight="1">
      <c r="B53" s="32"/>
      <c r="C53" s="27" t="s">
        <v>108</v>
      </c>
      <c r="L53" s="32"/>
    </row>
    <row r="54" spans="2:47" s="1" customFormat="1" ht="16.5" customHeight="1">
      <c r="B54" s="32"/>
      <c r="E54" s="273" t="str">
        <f>E11</f>
        <v>D.09 - Měření a regulace</v>
      </c>
      <c r="F54" s="316"/>
      <c r="G54" s="316"/>
      <c r="H54" s="316"/>
      <c r="L54" s="32"/>
    </row>
    <row r="55" spans="2:47" s="1" customFormat="1" ht="6.95" customHeight="1">
      <c r="B55" s="32"/>
      <c r="L55" s="32"/>
    </row>
    <row r="56" spans="2:47" s="1" customFormat="1" ht="12" customHeight="1">
      <c r="B56" s="32"/>
      <c r="C56" s="27" t="s">
        <v>21</v>
      </c>
      <c r="F56" s="25" t="str">
        <f>F14</f>
        <v xml:space="preserve"> </v>
      </c>
      <c r="I56" s="27" t="s">
        <v>23</v>
      </c>
      <c r="J56" s="49" t="str">
        <f>IF(J14="","",J14)</f>
        <v>Vyplň údaj</v>
      </c>
      <c r="L56" s="32"/>
    </row>
    <row r="57" spans="2:47" s="1" customFormat="1" ht="6.95" customHeight="1">
      <c r="B57" s="32"/>
      <c r="L57" s="32"/>
    </row>
    <row r="58" spans="2:47" s="1" customFormat="1" ht="15.2" customHeight="1">
      <c r="B58" s="32"/>
      <c r="C58" s="27" t="s">
        <v>24</v>
      </c>
      <c r="F58" s="25" t="str">
        <f>E17</f>
        <v>Město Sušice, nám. Svobody 138, 342 01 Sušice</v>
      </c>
      <c r="I58" s="27" t="s">
        <v>30</v>
      </c>
      <c r="J58" s="30" t="str">
        <f>E23</f>
        <v>APRIS s.r.o</v>
      </c>
      <c r="L58" s="32"/>
    </row>
    <row r="59" spans="2:47" s="1" customFormat="1" ht="15.2" customHeight="1">
      <c r="B59" s="32"/>
      <c r="C59" s="27" t="s">
        <v>28</v>
      </c>
      <c r="F59" s="25" t="str">
        <f>IF(E20="","",E20)</f>
        <v>Vyplň údaj</v>
      </c>
      <c r="I59" s="27" t="s">
        <v>35</v>
      </c>
      <c r="J59" s="30" t="str">
        <f>E26</f>
        <v xml:space="preserve"> </v>
      </c>
      <c r="L59" s="32"/>
    </row>
    <row r="60" spans="2:47" s="1" customFormat="1" ht="10.35" customHeight="1">
      <c r="B60" s="32"/>
      <c r="L60" s="32"/>
    </row>
    <row r="61" spans="2:47" s="1" customFormat="1" ht="29.25" customHeight="1">
      <c r="B61" s="32"/>
      <c r="C61" s="100" t="s">
        <v>111</v>
      </c>
      <c r="D61" s="94"/>
      <c r="E61" s="94"/>
      <c r="F61" s="94"/>
      <c r="G61" s="94"/>
      <c r="H61" s="94"/>
      <c r="I61" s="94"/>
      <c r="J61" s="101" t="s">
        <v>112</v>
      </c>
      <c r="K61" s="94"/>
      <c r="L61" s="32"/>
    </row>
    <row r="62" spans="2:47" s="1" customFormat="1" ht="10.35" customHeight="1">
      <c r="B62" s="32"/>
      <c r="L62" s="32"/>
    </row>
    <row r="63" spans="2:47" s="1" customFormat="1" ht="22.9" customHeight="1">
      <c r="B63" s="32"/>
      <c r="C63" s="102" t="s">
        <v>70</v>
      </c>
      <c r="J63" s="63">
        <f>J107</f>
        <v>0</v>
      </c>
      <c r="L63" s="32"/>
      <c r="AU63" s="17" t="s">
        <v>113</v>
      </c>
    </row>
    <row r="64" spans="2:47" s="8" customFormat="1" ht="24.95" customHeight="1">
      <c r="B64" s="103"/>
      <c r="D64" s="104" t="s">
        <v>3327</v>
      </c>
      <c r="E64" s="105"/>
      <c r="F64" s="105"/>
      <c r="G64" s="105"/>
      <c r="H64" s="105"/>
      <c r="I64" s="105"/>
      <c r="J64" s="106">
        <f>J108</f>
        <v>0</v>
      </c>
      <c r="L64" s="103"/>
    </row>
    <row r="65" spans="2:12" s="9" customFormat="1" ht="19.899999999999999" customHeight="1">
      <c r="B65" s="107"/>
      <c r="D65" s="108" t="s">
        <v>4185</v>
      </c>
      <c r="E65" s="109"/>
      <c r="F65" s="109"/>
      <c r="G65" s="109"/>
      <c r="H65" s="109"/>
      <c r="I65" s="109"/>
      <c r="J65" s="110">
        <f>J109</f>
        <v>0</v>
      </c>
      <c r="L65" s="107"/>
    </row>
    <row r="66" spans="2:12" s="9" customFormat="1" ht="19.899999999999999" customHeight="1">
      <c r="B66" s="107"/>
      <c r="D66" s="108" t="s">
        <v>4186</v>
      </c>
      <c r="E66" s="109"/>
      <c r="F66" s="109"/>
      <c r="G66" s="109"/>
      <c r="H66" s="109"/>
      <c r="I66" s="109"/>
      <c r="J66" s="110">
        <f>J112</f>
        <v>0</v>
      </c>
      <c r="L66" s="107"/>
    </row>
    <row r="67" spans="2:12" s="9" customFormat="1" ht="19.899999999999999" customHeight="1">
      <c r="B67" s="107"/>
      <c r="D67" s="108" t="s">
        <v>4187</v>
      </c>
      <c r="E67" s="109"/>
      <c r="F67" s="109"/>
      <c r="G67" s="109"/>
      <c r="H67" s="109"/>
      <c r="I67" s="109"/>
      <c r="J67" s="110">
        <f>J124</f>
        <v>0</v>
      </c>
      <c r="L67" s="107"/>
    </row>
    <row r="68" spans="2:12" s="9" customFormat="1" ht="19.899999999999999" customHeight="1">
      <c r="B68" s="107"/>
      <c r="D68" s="108" t="s">
        <v>4186</v>
      </c>
      <c r="E68" s="109"/>
      <c r="F68" s="109"/>
      <c r="G68" s="109"/>
      <c r="H68" s="109"/>
      <c r="I68" s="109"/>
      <c r="J68" s="110">
        <f>J127</f>
        <v>0</v>
      </c>
      <c r="L68" s="107"/>
    </row>
    <row r="69" spans="2:12" s="9" customFormat="1" ht="19.899999999999999" customHeight="1">
      <c r="B69" s="107"/>
      <c r="D69" s="108" t="s">
        <v>4188</v>
      </c>
      <c r="E69" s="109"/>
      <c r="F69" s="109"/>
      <c r="G69" s="109"/>
      <c r="H69" s="109"/>
      <c r="I69" s="109"/>
      <c r="J69" s="110">
        <f>J132</f>
        <v>0</v>
      </c>
      <c r="L69" s="107"/>
    </row>
    <row r="70" spans="2:12" s="9" customFormat="1" ht="19.899999999999999" customHeight="1">
      <c r="B70" s="107"/>
      <c r="D70" s="108" t="s">
        <v>4186</v>
      </c>
      <c r="E70" s="109"/>
      <c r="F70" s="109"/>
      <c r="G70" s="109"/>
      <c r="H70" s="109"/>
      <c r="I70" s="109"/>
      <c r="J70" s="110">
        <f>J135</f>
        <v>0</v>
      </c>
      <c r="L70" s="107"/>
    </row>
    <row r="71" spans="2:12" s="9" customFormat="1" ht="19.899999999999999" customHeight="1">
      <c r="B71" s="107"/>
      <c r="D71" s="108" t="s">
        <v>4189</v>
      </c>
      <c r="E71" s="109"/>
      <c r="F71" s="109"/>
      <c r="G71" s="109"/>
      <c r="H71" s="109"/>
      <c r="I71" s="109"/>
      <c r="J71" s="110">
        <f>J138</f>
        <v>0</v>
      </c>
      <c r="L71" s="107"/>
    </row>
    <row r="72" spans="2:12" s="9" customFormat="1" ht="19.899999999999999" customHeight="1">
      <c r="B72" s="107"/>
      <c r="D72" s="108" t="s">
        <v>4186</v>
      </c>
      <c r="E72" s="109"/>
      <c r="F72" s="109"/>
      <c r="G72" s="109"/>
      <c r="H72" s="109"/>
      <c r="I72" s="109"/>
      <c r="J72" s="110">
        <f>J141</f>
        <v>0</v>
      </c>
      <c r="L72" s="107"/>
    </row>
    <row r="73" spans="2:12" s="9" customFormat="1" ht="19.899999999999999" customHeight="1">
      <c r="B73" s="107"/>
      <c r="D73" s="108" t="s">
        <v>4190</v>
      </c>
      <c r="E73" s="109"/>
      <c r="F73" s="109"/>
      <c r="G73" s="109"/>
      <c r="H73" s="109"/>
      <c r="I73" s="109"/>
      <c r="J73" s="110">
        <f>J144</f>
        <v>0</v>
      </c>
      <c r="L73" s="107"/>
    </row>
    <row r="74" spans="2:12" s="9" customFormat="1" ht="19.899999999999999" customHeight="1">
      <c r="B74" s="107"/>
      <c r="D74" s="108" t="s">
        <v>4186</v>
      </c>
      <c r="E74" s="109"/>
      <c r="F74" s="109"/>
      <c r="G74" s="109"/>
      <c r="H74" s="109"/>
      <c r="I74" s="109"/>
      <c r="J74" s="110">
        <f>J147</f>
        <v>0</v>
      </c>
      <c r="L74" s="107"/>
    </row>
    <row r="75" spans="2:12" s="9" customFormat="1" ht="19.899999999999999" customHeight="1">
      <c r="B75" s="107"/>
      <c r="D75" s="108" t="s">
        <v>4191</v>
      </c>
      <c r="E75" s="109"/>
      <c r="F75" s="109"/>
      <c r="G75" s="109"/>
      <c r="H75" s="109"/>
      <c r="I75" s="109"/>
      <c r="J75" s="110">
        <f>J149</f>
        <v>0</v>
      </c>
      <c r="L75" s="107"/>
    </row>
    <row r="76" spans="2:12" s="9" customFormat="1" ht="19.899999999999999" customHeight="1">
      <c r="B76" s="107"/>
      <c r="D76" s="108" t="s">
        <v>4186</v>
      </c>
      <c r="E76" s="109"/>
      <c r="F76" s="109"/>
      <c r="G76" s="109"/>
      <c r="H76" s="109"/>
      <c r="I76" s="109"/>
      <c r="J76" s="110">
        <f>J152</f>
        <v>0</v>
      </c>
      <c r="L76" s="107"/>
    </row>
    <row r="77" spans="2:12" s="9" customFormat="1" ht="19.899999999999999" customHeight="1">
      <c r="B77" s="107"/>
      <c r="D77" s="108" t="s">
        <v>4192</v>
      </c>
      <c r="E77" s="109"/>
      <c r="F77" s="109"/>
      <c r="G77" s="109"/>
      <c r="H77" s="109"/>
      <c r="I77" s="109"/>
      <c r="J77" s="110">
        <f>J154</f>
        <v>0</v>
      </c>
      <c r="L77" s="107"/>
    </row>
    <row r="78" spans="2:12" s="9" customFormat="1" ht="19.899999999999999" customHeight="1">
      <c r="B78" s="107"/>
      <c r="D78" s="108" t="s">
        <v>4186</v>
      </c>
      <c r="E78" s="109"/>
      <c r="F78" s="109"/>
      <c r="G78" s="109"/>
      <c r="H78" s="109"/>
      <c r="I78" s="109"/>
      <c r="J78" s="110">
        <f>J157</f>
        <v>0</v>
      </c>
      <c r="L78" s="107"/>
    </row>
    <row r="79" spans="2:12" s="9" customFormat="1" ht="19.899999999999999" customHeight="1">
      <c r="B79" s="107"/>
      <c r="D79" s="108" t="s">
        <v>4193</v>
      </c>
      <c r="E79" s="109"/>
      <c r="F79" s="109"/>
      <c r="G79" s="109"/>
      <c r="H79" s="109"/>
      <c r="I79" s="109"/>
      <c r="J79" s="110">
        <f>J160</f>
        <v>0</v>
      </c>
      <c r="L79" s="107"/>
    </row>
    <row r="80" spans="2:12" s="9" customFormat="1" ht="19.899999999999999" customHeight="1">
      <c r="B80" s="107"/>
      <c r="D80" s="108" t="s">
        <v>4186</v>
      </c>
      <c r="E80" s="109"/>
      <c r="F80" s="109"/>
      <c r="G80" s="109"/>
      <c r="H80" s="109"/>
      <c r="I80" s="109"/>
      <c r="J80" s="110">
        <f>J163</f>
        <v>0</v>
      </c>
      <c r="L80" s="107"/>
    </row>
    <row r="81" spans="2:12" s="8" customFormat="1" ht="24.95" customHeight="1">
      <c r="B81" s="103"/>
      <c r="D81" s="104" t="s">
        <v>4194</v>
      </c>
      <c r="E81" s="105"/>
      <c r="F81" s="105"/>
      <c r="G81" s="105"/>
      <c r="H81" s="105"/>
      <c r="I81" s="105"/>
      <c r="J81" s="106">
        <f>J166</f>
        <v>0</v>
      </c>
      <c r="L81" s="103"/>
    </row>
    <row r="82" spans="2:12" s="8" customFormat="1" ht="24.95" customHeight="1">
      <c r="B82" s="103"/>
      <c r="D82" s="104" t="s">
        <v>4195</v>
      </c>
      <c r="E82" s="105"/>
      <c r="F82" s="105"/>
      <c r="G82" s="105"/>
      <c r="H82" s="105"/>
      <c r="I82" s="105"/>
      <c r="J82" s="106">
        <f>J198</f>
        <v>0</v>
      </c>
      <c r="L82" s="103"/>
    </row>
    <row r="83" spans="2:12" s="8" customFormat="1" ht="24.95" customHeight="1">
      <c r="B83" s="103"/>
      <c r="D83" s="104" t="s">
        <v>4196</v>
      </c>
      <c r="E83" s="105"/>
      <c r="F83" s="105"/>
      <c r="G83" s="105"/>
      <c r="H83" s="105"/>
      <c r="I83" s="105"/>
      <c r="J83" s="106">
        <f>J220</f>
        <v>0</v>
      </c>
      <c r="L83" s="103"/>
    </row>
    <row r="84" spans="2:12" s="8" customFormat="1" ht="24.95" customHeight="1">
      <c r="B84" s="103"/>
      <c r="D84" s="104" t="s">
        <v>4197</v>
      </c>
      <c r="E84" s="105"/>
      <c r="F84" s="105"/>
      <c r="G84" s="105"/>
      <c r="H84" s="105"/>
      <c r="I84" s="105"/>
      <c r="J84" s="106">
        <f>J231</f>
        <v>0</v>
      </c>
      <c r="L84" s="103"/>
    </row>
    <row r="85" spans="2:12" s="8" customFormat="1" ht="24.95" customHeight="1">
      <c r="B85" s="103"/>
      <c r="D85" s="104" t="s">
        <v>4198</v>
      </c>
      <c r="E85" s="105"/>
      <c r="F85" s="105"/>
      <c r="G85" s="105"/>
      <c r="H85" s="105"/>
      <c r="I85" s="105"/>
      <c r="J85" s="106">
        <f>J238</f>
        <v>0</v>
      </c>
      <c r="L85" s="103"/>
    </row>
    <row r="86" spans="2:12" s="1" customFormat="1" ht="21.75" customHeight="1">
      <c r="B86" s="32"/>
      <c r="L86" s="32"/>
    </row>
    <row r="87" spans="2:12" s="1" customFormat="1" ht="6.95" customHeight="1">
      <c r="B87" s="41"/>
      <c r="C87" s="42"/>
      <c r="D87" s="42"/>
      <c r="E87" s="42"/>
      <c r="F87" s="42"/>
      <c r="G87" s="42"/>
      <c r="H87" s="42"/>
      <c r="I87" s="42"/>
      <c r="J87" s="42"/>
      <c r="K87" s="42"/>
      <c r="L87" s="32"/>
    </row>
    <row r="91" spans="2:12" s="1" customFormat="1" ht="6.95" customHeight="1">
      <c r="B91" s="43"/>
      <c r="C91" s="44"/>
      <c r="D91" s="44"/>
      <c r="E91" s="44"/>
      <c r="F91" s="44"/>
      <c r="G91" s="44"/>
      <c r="H91" s="44"/>
      <c r="I91" s="44"/>
      <c r="J91" s="44"/>
      <c r="K91" s="44"/>
      <c r="L91" s="32"/>
    </row>
    <row r="92" spans="2:12" s="1" customFormat="1" ht="24.95" customHeight="1">
      <c r="B92" s="32"/>
      <c r="C92" s="21" t="s">
        <v>148</v>
      </c>
      <c r="L92" s="32"/>
    </row>
    <row r="93" spans="2:12" s="1" customFormat="1" ht="6.95" customHeight="1">
      <c r="B93" s="32"/>
      <c r="L93" s="32"/>
    </row>
    <row r="94" spans="2:12" s="1" customFormat="1" ht="12" customHeight="1">
      <c r="B94" s="32"/>
      <c r="C94" s="27" t="s">
        <v>16</v>
      </c>
      <c r="L94" s="32"/>
    </row>
    <row r="95" spans="2:12" s="1" customFormat="1" ht="16.5" customHeight="1">
      <c r="B95" s="32"/>
      <c r="E95" s="314" t="str">
        <f>E7</f>
        <v>Sportovní hala Sušice</v>
      </c>
      <c r="F95" s="315"/>
      <c r="G95" s="315"/>
      <c r="H95" s="315"/>
      <c r="L95" s="32"/>
    </row>
    <row r="96" spans="2:12" ht="12" customHeight="1">
      <c r="B96" s="20"/>
      <c r="C96" s="27" t="s">
        <v>106</v>
      </c>
      <c r="L96" s="20"/>
    </row>
    <row r="97" spans="2:65" s="1" customFormat="1" ht="16.5" customHeight="1">
      <c r="B97" s="32"/>
      <c r="E97" s="314" t="s">
        <v>107</v>
      </c>
      <c r="F97" s="316"/>
      <c r="G97" s="316"/>
      <c r="H97" s="316"/>
      <c r="L97" s="32"/>
    </row>
    <row r="98" spans="2:65" s="1" customFormat="1" ht="12" customHeight="1">
      <c r="B98" s="32"/>
      <c r="C98" s="27" t="s">
        <v>108</v>
      </c>
      <c r="L98" s="32"/>
    </row>
    <row r="99" spans="2:65" s="1" customFormat="1" ht="16.5" customHeight="1">
      <c r="B99" s="32"/>
      <c r="E99" s="273" t="str">
        <f>E11</f>
        <v>D.09 - Měření a regulace</v>
      </c>
      <c r="F99" s="316"/>
      <c r="G99" s="316"/>
      <c r="H99" s="316"/>
      <c r="L99" s="32"/>
    </row>
    <row r="100" spans="2:65" s="1" customFormat="1" ht="6.95" customHeight="1">
      <c r="B100" s="32"/>
      <c r="L100" s="32"/>
    </row>
    <row r="101" spans="2:65" s="1" customFormat="1" ht="12" customHeight="1">
      <c r="B101" s="32"/>
      <c r="C101" s="27" t="s">
        <v>21</v>
      </c>
      <c r="F101" s="25" t="str">
        <f>F14</f>
        <v xml:space="preserve"> </v>
      </c>
      <c r="I101" s="27" t="s">
        <v>23</v>
      </c>
      <c r="J101" s="49" t="str">
        <f>IF(J14="","",J14)</f>
        <v>Vyplň údaj</v>
      </c>
      <c r="L101" s="32"/>
    </row>
    <row r="102" spans="2:65" s="1" customFormat="1" ht="6.95" customHeight="1">
      <c r="B102" s="32"/>
      <c r="L102" s="32"/>
    </row>
    <row r="103" spans="2:65" s="1" customFormat="1" ht="15.2" customHeight="1">
      <c r="B103" s="32"/>
      <c r="C103" s="27" t="s">
        <v>24</v>
      </c>
      <c r="F103" s="25" t="str">
        <f>E17</f>
        <v>Město Sušice, nám. Svobody 138, 342 01 Sušice</v>
      </c>
      <c r="I103" s="27" t="s">
        <v>30</v>
      </c>
      <c r="J103" s="30" t="str">
        <f>E23</f>
        <v>APRIS s.r.o</v>
      </c>
      <c r="L103" s="32"/>
    </row>
    <row r="104" spans="2:65" s="1" customFormat="1" ht="15.2" customHeight="1">
      <c r="B104" s="32"/>
      <c r="C104" s="27" t="s">
        <v>28</v>
      </c>
      <c r="F104" s="25" t="str">
        <f>IF(E20="","",E20)</f>
        <v>Vyplň údaj</v>
      </c>
      <c r="I104" s="27" t="s">
        <v>35</v>
      </c>
      <c r="J104" s="30" t="str">
        <f>E26</f>
        <v xml:space="preserve"> </v>
      </c>
      <c r="L104" s="32"/>
    </row>
    <row r="105" spans="2:65" s="1" customFormat="1" ht="10.35" customHeight="1">
      <c r="B105" s="32"/>
      <c r="L105" s="32"/>
    </row>
    <row r="106" spans="2:65" s="10" customFormat="1" ht="29.25" customHeight="1">
      <c r="B106" s="111"/>
      <c r="C106" s="112" t="s">
        <v>149</v>
      </c>
      <c r="D106" s="113" t="s">
        <v>57</v>
      </c>
      <c r="E106" s="113" t="s">
        <v>53</v>
      </c>
      <c r="F106" s="113" t="s">
        <v>54</v>
      </c>
      <c r="G106" s="113" t="s">
        <v>150</v>
      </c>
      <c r="H106" s="113" t="s">
        <v>151</v>
      </c>
      <c r="I106" s="113" t="s">
        <v>152</v>
      </c>
      <c r="J106" s="113" t="s">
        <v>112</v>
      </c>
      <c r="K106" s="114" t="s">
        <v>153</v>
      </c>
      <c r="L106" s="111"/>
      <c r="M106" s="56" t="s">
        <v>19</v>
      </c>
      <c r="N106" s="57" t="s">
        <v>42</v>
      </c>
      <c r="O106" s="57" t="s">
        <v>154</v>
      </c>
      <c r="P106" s="57" t="s">
        <v>155</v>
      </c>
      <c r="Q106" s="57" t="s">
        <v>156</v>
      </c>
      <c r="R106" s="57" t="s">
        <v>157</v>
      </c>
      <c r="S106" s="57" t="s">
        <v>158</v>
      </c>
      <c r="T106" s="58" t="s">
        <v>159</v>
      </c>
    </row>
    <row r="107" spans="2:65" s="1" customFormat="1" ht="22.9" customHeight="1">
      <c r="B107" s="32"/>
      <c r="C107" s="61" t="s">
        <v>160</v>
      </c>
      <c r="J107" s="115">
        <f>BK107</f>
        <v>0</v>
      </c>
      <c r="L107" s="32"/>
      <c r="M107" s="59"/>
      <c r="N107" s="50"/>
      <c r="O107" s="50"/>
      <c r="P107" s="116">
        <f>P108+P166+P198+P220+P231+P238</f>
        <v>0</v>
      </c>
      <c r="Q107" s="50"/>
      <c r="R107" s="116">
        <f>R108+R166+R198+R220+R231+R238</f>
        <v>0</v>
      </c>
      <c r="S107" s="50"/>
      <c r="T107" s="117">
        <f>T108+T166+T198+T220+T231+T238</f>
        <v>0</v>
      </c>
      <c r="AT107" s="17" t="s">
        <v>71</v>
      </c>
      <c r="AU107" s="17" t="s">
        <v>113</v>
      </c>
      <c r="BK107" s="118">
        <f>BK108+BK166+BK198+BK220+BK231+BK238</f>
        <v>0</v>
      </c>
    </row>
    <row r="108" spans="2:65" s="11" customFormat="1" ht="25.9" customHeight="1">
      <c r="B108" s="119"/>
      <c r="D108" s="120" t="s">
        <v>71</v>
      </c>
      <c r="E108" s="121" t="s">
        <v>2771</v>
      </c>
      <c r="F108" s="121" t="s">
        <v>3337</v>
      </c>
      <c r="I108" s="122"/>
      <c r="J108" s="123">
        <f>BK108</f>
        <v>0</v>
      </c>
      <c r="L108" s="119"/>
      <c r="M108" s="124"/>
      <c r="P108" s="125">
        <f>P109+P112+P124+P127+P132+P135+P138+P141+P144+P147+P149+P152+P154+P157+P160+P163</f>
        <v>0</v>
      </c>
      <c r="R108" s="125">
        <f>R109+R112+R124+R127+R132+R135+R138+R141+R144+R147+R149+R152+R154+R157+R160+R163</f>
        <v>0</v>
      </c>
      <c r="T108" s="126">
        <f>T109+T112+T124+T127+T132+T135+T138+T141+T144+T147+T149+T152+T154+T157+T160+T163</f>
        <v>0</v>
      </c>
      <c r="AR108" s="120" t="s">
        <v>79</v>
      </c>
      <c r="AT108" s="127" t="s">
        <v>71</v>
      </c>
      <c r="AU108" s="127" t="s">
        <v>72</v>
      </c>
      <c r="AY108" s="120" t="s">
        <v>163</v>
      </c>
      <c r="BK108" s="128">
        <f>BK109+BK112+BK124+BK127+BK132+BK135+BK138+BK141+BK144+BK147+BK149+BK152+BK154+BK157+BK160+BK163</f>
        <v>0</v>
      </c>
    </row>
    <row r="109" spans="2:65" s="11" customFormat="1" ht="22.9" customHeight="1">
      <c r="B109" s="119"/>
      <c r="D109" s="120" t="s">
        <v>71</v>
      </c>
      <c r="E109" s="129" t="s">
        <v>4199</v>
      </c>
      <c r="F109" s="129" t="s">
        <v>4200</v>
      </c>
      <c r="I109" s="122"/>
      <c r="J109" s="130">
        <f>BK109</f>
        <v>0</v>
      </c>
      <c r="L109" s="119"/>
      <c r="M109" s="124"/>
      <c r="P109" s="125">
        <f>SUM(P110:P111)</f>
        <v>0</v>
      </c>
      <c r="R109" s="125">
        <f>SUM(R110:R111)</f>
        <v>0</v>
      </c>
      <c r="T109" s="126">
        <f>SUM(T110:T111)</f>
        <v>0</v>
      </c>
      <c r="AR109" s="120" t="s">
        <v>79</v>
      </c>
      <c r="AT109" s="127" t="s">
        <v>71</v>
      </c>
      <c r="AU109" s="127" t="s">
        <v>79</v>
      </c>
      <c r="AY109" s="120" t="s">
        <v>163</v>
      </c>
      <c r="BK109" s="128">
        <f>SUM(BK110:BK111)</f>
        <v>0</v>
      </c>
    </row>
    <row r="110" spans="2:65" s="1" customFormat="1" ht="16.5" customHeight="1">
      <c r="B110" s="32"/>
      <c r="C110" s="131" t="s">
        <v>79</v>
      </c>
      <c r="D110" s="131" t="s">
        <v>165</v>
      </c>
      <c r="E110" s="132" t="s">
        <v>2772</v>
      </c>
      <c r="F110" s="133" t="s">
        <v>4201</v>
      </c>
      <c r="G110" s="134" t="s">
        <v>521</v>
      </c>
      <c r="H110" s="135">
        <v>2</v>
      </c>
      <c r="I110" s="136"/>
      <c r="J110" s="137">
        <f>ROUND(I110*H110,2)</f>
        <v>0</v>
      </c>
      <c r="K110" s="133" t="s">
        <v>192</v>
      </c>
      <c r="L110" s="32"/>
      <c r="M110" s="138" t="s">
        <v>19</v>
      </c>
      <c r="N110" s="139" t="s">
        <v>43</v>
      </c>
      <c r="P110" s="140">
        <f>O110*H110</f>
        <v>0</v>
      </c>
      <c r="Q110" s="140">
        <v>0</v>
      </c>
      <c r="R110" s="140">
        <f>Q110*H110</f>
        <v>0</v>
      </c>
      <c r="S110" s="140">
        <v>0</v>
      </c>
      <c r="T110" s="141">
        <f>S110*H110</f>
        <v>0</v>
      </c>
      <c r="AR110" s="142" t="s">
        <v>170</v>
      </c>
      <c r="AT110" s="142" t="s">
        <v>165</v>
      </c>
      <c r="AU110" s="142" t="s">
        <v>81</v>
      </c>
      <c r="AY110" s="17" t="s">
        <v>163</v>
      </c>
      <c r="BE110" s="143">
        <f>IF(N110="základní",J110,0)</f>
        <v>0</v>
      </c>
      <c r="BF110" s="143">
        <f>IF(N110="snížená",J110,0)</f>
        <v>0</v>
      </c>
      <c r="BG110" s="143">
        <f>IF(N110="zákl. přenesená",J110,0)</f>
        <v>0</v>
      </c>
      <c r="BH110" s="143">
        <f>IF(N110="sníž. přenesená",J110,0)</f>
        <v>0</v>
      </c>
      <c r="BI110" s="143">
        <f>IF(N110="nulová",J110,0)</f>
        <v>0</v>
      </c>
      <c r="BJ110" s="17" t="s">
        <v>79</v>
      </c>
      <c r="BK110" s="143">
        <f>ROUND(I110*H110,2)</f>
        <v>0</v>
      </c>
      <c r="BL110" s="17" t="s">
        <v>170</v>
      </c>
      <c r="BM110" s="142" t="s">
        <v>81</v>
      </c>
    </row>
    <row r="111" spans="2:65" s="1" customFormat="1" ht="29.25">
      <c r="B111" s="32"/>
      <c r="D111" s="148" t="s">
        <v>276</v>
      </c>
      <c r="F111" s="149" t="s">
        <v>4202</v>
      </c>
      <c r="I111" s="146"/>
      <c r="L111" s="32"/>
      <c r="M111" s="147"/>
      <c r="T111" s="53"/>
      <c r="AT111" s="17" t="s">
        <v>276</v>
      </c>
      <c r="AU111" s="17" t="s">
        <v>81</v>
      </c>
    </row>
    <row r="112" spans="2:65" s="11" customFormat="1" ht="22.9" customHeight="1">
      <c r="B112" s="119"/>
      <c r="D112" s="120" t="s">
        <v>71</v>
      </c>
      <c r="E112" s="129" t="s">
        <v>4203</v>
      </c>
      <c r="F112" s="129" t="s">
        <v>4204</v>
      </c>
      <c r="I112" s="122"/>
      <c r="J112" s="130">
        <f>BK112</f>
        <v>0</v>
      </c>
      <c r="L112" s="119"/>
      <c r="M112" s="124"/>
      <c r="P112" s="125">
        <f>SUM(P113:P123)</f>
        <v>0</v>
      </c>
      <c r="R112" s="125">
        <f>SUM(R113:R123)</f>
        <v>0</v>
      </c>
      <c r="T112" s="126">
        <f>SUM(T113:T123)</f>
        <v>0</v>
      </c>
      <c r="AR112" s="120" t="s">
        <v>79</v>
      </c>
      <c r="AT112" s="127" t="s">
        <v>71</v>
      </c>
      <c r="AU112" s="127" t="s">
        <v>79</v>
      </c>
      <c r="AY112" s="120" t="s">
        <v>163</v>
      </c>
      <c r="BK112" s="128">
        <f>SUM(BK113:BK123)</f>
        <v>0</v>
      </c>
    </row>
    <row r="113" spans="2:65" s="1" customFormat="1" ht="44.25" customHeight="1">
      <c r="B113" s="32"/>
      <c r="C113" s="131" t="s">
        <v>81</v>
      </c>
      <c r="D113" s="131" t="s">
        <v>165</v>
      </c>
      <c r="E113" s="132" t="s">
        <v>2774</v>
      </c>
      <c r="F113" s="133" t="s">
        <v>4205</v>
      </c>
      <c r="G113" s="134" t="s">
        <v>2382</v>
      </c>
      <c r="H113" s="135">
        <v>2</v>
      </c>
      <c r="I113" s="136"/>
      <c r="J113" s="137">
        <f t="shared" ref="J113:J123" si="0">ROUND(I113*H113,2)</f>
        <v>0</v>
      </c>
      <c r="K113" s="133" t="s">
        <v>192</v>
      </c>
      <c r="L113" s="32"/>
      <c r="M113" s="138" t="s">
        <v>19</v>
      </c>
      <c r="N113" s="139" t="s">
        <v>43</v>
      </c>
      <c r="P113" s="140">
        <f t="shared" ref="P113:P123" si="1">O113*H113</f>
        <v>0</v>
      </c>
      <c r="Q113" s="140">
        <v>0</v>
      </c>
      <c r="R113" s="140">
        <f t="shared" ref="R113:R123" si="2">Q113*H113</f>
        <v>0</v>
      </c>
      <c r="S113" s="140">
        <v>0</v>
      </c>
      <c r="T113" s="141">
        <f t="shared" ref="T113:T123" si="3">S113*H113</f>
        <v>0</v>
      </c>
      <c r="AR113" s="142" t="s">
        <v>170</v>
      </c>
      <c r="AT113" s="142" t="s">
        <v>165</v>
      </c>
      <c r="AU113" s="142" t="s">
        <v>81</v>
      </c>
      <c r="AY113" s="17" t="s">
        <v>163</v>
      </c>
      <c r="BE113" s="143">
        <f t="shared" ref="BE113:BE123" si="4">IF(N113="základní",J113,0)</f>
        <v>0</v>
      </c>
      <c r="BF113" s="143">
        <f t="shared" ref="BF113:BF123" si="5">IF(N113="snížená",J113,0)</f>
        <v>0</v>
      </c>
      <c r="BG113" s="143">
        <f t="shared" ref="BG113:BG123" si="6">IF(N113="zákl. přenesená",J113,0)</f>
        <v>0</v>
      </c>
      <c r="BH113" s="143">
        <f t="shared" ref="BH113:BH123" si="7">IF(N113="sníž. přenesená",J113,0)</f>
        <v>0</v>
      </c>
      <c r="BI113" s="143">
        <f t="shared" ref="BI113:BI123" si="8">IF(N113="nulová",J113,0)</f>
        <v>0</v>
      </c>
      <c r="BJ113" s="17" t="s">
        <v>79</v>
      </c>
      <c r="BK113" s="143">
        <f t="shared" ref="BK113:BK123" si="9">ROUND(I113*H113,2)</f>
        <v>0</v>
      </c>
      <c r="BL113" s="17" t="s">
        <v>170</v>
      </c>
      <c r="BM113" s="142" t="s">
        <v>170</v>
      </c>
    </row>
    <row r="114" spans="2:65" s="1" customFormat="1" ht="16.5" customHeight="1">
      <c r="B114" s="32"/>
      <c r="C114" s="131" t="s">
        <v>182</v>
      </c>
      <c r="D114" s="131" t="s">
        <v>165</v>
      </c>
      <c r="E114" s="132" t="s">
        <v>2776</v>
      </c>
      <c r="F114" s="133" t="s">
        <v>4206</v>
      </c>
      <c r="G114" s="134" t="s">
        <v>2382</v>
      </c>
      <c r="H114" s="135">
        <v>3</v>
      </c>
      <c r="I114" s="136"/>
      <c r="J114" s="137">
        <f t="shared" si="0"/>
        <v>0</v>
      </c>
      <c r="K114" s="133" t="s">
        <v>192</v>
      </c>
      <c r="L114" s="32"/>
      <c r="M114" s="138" t="s">
        <v>19</v>
      </c>
      <c r="N114" s="139" t="s">
        <v>43</v>
      </c>
      <c r="P114" s="140">
        <f t="shared" si="1"/>
        <v>0</v>
      </c>
      <c r="Q114" s="140">
        <v>0</v>
      </c>
      <c r="R114" s="140">
        <f t="shared" si="2"/>
        <v>0</v>
      </c>
      <c r="S114" s="140">
        <v>0</v>
      </c>
      <c r="T114" s="141">
        <f t="shared" si="3"/>
        <v>0</v>
      </c>
      <c r="AR114" s="142" t="s">
        <v>170</v>
      </c>
      <c r="AT114" s="142" t="s">
        <v>165</v>
      </c>
      <c r="AU114" s="142" t="s">
        <v>81</v>
      </c>
      <c r="AY114" s="17" t="s">
        <v>163</v>
      </c>
      <c r="BE114" s="143">
        <f t="shared" si="4"/>
        <v>0</v>
      </c>
      <c r="BF114" s="143">
        <f t="shared" si="5"/>
        <v>0</v>
      </c>
      <c r="BG114" s="143">
        <f t="shared" si="6"/>
        <v>0</v>
      </c>
      <c r="BH114" s="143">
        <f t="shared" si="7"/>
        <v>0</v>
      </c>
      <c r="BI114" s="143">
        <f t="shared" si="8"/>
        <v>0</v>
      </c>
      <c r="BJ114" s="17" t="s">
        <v>79</v>
      </c>
      <c r="BK114" s="143">
        <f t="shared" si="9"/>
        <v>0</v>
      </c>
      <c r="BL114" s="17" t="s">
        <v>170</v>
      </c>
      <c r="BM114" s="142" t="s">
        <v>202</v>
      </c>
    </row>
    <row r="115" spans="2:65" s="1" customFormat="1" ht="24.2" customHeight="1">
      <c r="B115" s="32"/>
      <c r="C115" s="131" t="s">
        <v>170</v>
      </c>
      <c r="D115" s="131" t="s">
        <v>165</v>
      </c>
      <c r="E115" s="132" t="s">
        <v>2778</v>
      </c>
      <c r="F115" s="133" t="s">
        <v>4207</v>
      </c>
      <c r="G115" s="134" t="s">
        <v>2382</v>
      </c>
      <c r="H115" s="135">
        <v>2</v>
      </c>
      <c r="I115" s="136"/>
      <c r="J115" s="137">
        <f t="shared" si="0"/>
        <v>0</v>
      </c>
      <c r="K115" s="133" t="s">
        <v>192</v>
      </c>
      <c r="L115" s="32"/>
      <c r="M115" s="138" t="s">
        <v>19</v>
      </c>
      <c r="N115" s="139" t="s">
        <v>43</v>
      </c>
      <c r="P115" s="140">
        <f t="shared" si="1"/>
        <v>0</v>
      </c>
      <c r="Q115" s="140">
        <v>0</v>
      </c>
      <c r="R115" s="140">
        <f t="shared" si="2"/>
        <v>0</v>
      </c>
      <c r="S115" s="140">
        <v>0</v>
      </c>
      <c r="T115" s="141">
        <f t="shared" si="3"/>
        <v>0</v>
      </c>
      <c r="AR115" s="142" t="s">
        <v>170</v>
      </c>
      <c r="AT115" s="142" t="s">
        <v>165</v>
      </c>
      <c r="AU115" s="142" t="s">
        <v>81</v>
      </c>
      <c r="AY115" s="17" t="s">
        <v>163</v>
      </c>
      <c r="BE115" s="143">
        <f t="shared" si="4"/>
        <v>0</v>
      </c>
      <c r="BF115" s="143">
        <f t="shared" si="5"/>
        <v>0</v>
      </c>
      <c r="BG115" s="143">
        <f t="shared" si="6"/>
        <v>0</v>
      </c>
      <c r="BH115" s="143">
        <f t="shared" si="7"/>
        <v>0</v>
      </c>
      <c r="BI115" s="143">
        <f t="shared" si="8"/>
        <v>0</v>
      </c>
      <c r="BJ115" s="17" t="s">
        <v>79</v>
      </c>
      <c r="BK115" s="143">
        <f t="shared" si="9"/>
        <v>0</v>
      </c>
      <c r="BL115" s="17" t="s">
        <v>170</v>
      </c>
      <c r="BM115" s="142" t="s">
        <v>214</v>
      </c>
    </row>
    <row r="116" spans="2:65" s="1" customFormat="1" ht="24.2" customHeight="1">
      <c r="B116" s="32"/>
      <c r="C116" s="131" t="s">
        <v>196</v>
      </c>
      <c r="D116" s="131" t="s">
        <v>165</v>
      </c>
      <c r="E116" s="132" t="s">
        <v>2780</v>
      </c>
      <c r="F116" s="133" t="s">
        <v>4208</v>
      </c>
      <c r="G116" s="134" t="s">
        <v>2382</v>
      </c>
      <c r="H116" s="135">
        <v>1</v>
      </c>
      <c r="I116" s="136"/>
      <c r="J116" s="137">
        <f t="shared" si="0"/>
        <v>0</v>
      </c>
      <c r="K116" s="133" t="s">
        <v>192</v>
      </c>
      <c r="L116" s="32"/>
      <c r="M116" s="138" t="s">
        <v>19</v>
      </c>
      <c r="N116" s="139" t="s">
        <v>43</v>
      </c>
      <c r="P116" s="140">
        <f t="shared" si="1"/>
        <v>0</v>
      </c>
      <c r="Q116" s="140">
        <v>0</v>
      </c>
      <c r="R116" s="140">
        <f t="shared" si="2"/>
        <v>0</v>
      </c>
      <c r="S116" s="140">
        <v>0</v>
      </c>
      <c r="T116" s="141">
        <f t="shared" si="3"/>
        <v>0</v>
      </c>
      <c r="AR116" s="142" t="s">
        <v>170</v>
      </c>
      <c r="AT116" s="142" t="s">
        <v>165</v>
      </c>
      <c r="AU116" s="142" t="s">
        <v>81</v>
      </c>
      <c r="AY116" s="17" t="s">
        <v>163</v>
      </c>
      <c r="BE116" s="143">
        <f t="shared" si="4"/>
        <v>0</v>
      </c>
      <c r="BF116" s="143">
        <f t="shared" si="5"/>
        <v>0</v>
      </c>
      <c r="BG116" s="143">
        <f t="shared" si="6"/>
        <v>0</v>
      </c>
      <c r="BH116" s="143">
        <f t="shared" si="7"/>
        <v>0</v>
      </c>
      <c r="BI116" s="143">
        <f t="shared" si="8"/>
        <v>0</v>
      </c>
      <c r="BJ116" s="17" t="s">
        <v>79</v>
      </c>
      <c r="BK116" s="143">
        <f t="shared" si="9"/>
        <v>0</v>
      </c>
      <c r="BL116" s="17" t="s">
        <v>170</v>
      </c>
      <c r="BM116" s="142" t="s">
        <v>226</v>
      </c>
    </row>
    <row r="117" spans="2:65" s="1" customFormat="1" ht="21.75" customHeight="1">
      <c r="B117" s="32"/>
      <c r="C117" s="131" t="s">
        <v>202</v>
      </c>
      <c r="D117" s="131" t="s">
        <v>165</v>
      </c>
      <c r="E117" s="132" t="s">
        <v>2782</v>
      </c>
      <c r="F117" s="133" t="s">
        <v>4209</v>
      </c>
      <c r="G117" s="134" t="s">
        <v>2382</v>
      </c>
      <c r="H117" s="135">
        <v>3</v>
      </c>
      <c r="I117" s="136"/>
      <c r="J117" s="137">
        <f t="shared" si="0"/>
        <v>0</v>
      </c>
      <c r="K117" s="133" t="s">
        <v>192</v>
      </c>
      <c r="L117" s="32"/>
      <c r="M117" s="138" t="s">
        <v>19</v>
      </c>
      <c r="N117" s="139" t="s">
        <v>43</v>
      </c>
      <c r="P117" s="140">
        <f t="shared" si="1"/>
        <v>0</v>
      </c>
      <c r="Q117" s="140">
        <v>0</v>
      </c>
      <c r="R117" s="140">
        <f t="shared" si="2"/>
        <v>0</v>
      </c>
      <c r="S117" s="140">
        <v>0</v>
      </c>
      <c r="T117" s="141">
        <f t="shared" si="3"/>
        <v>0</v>
      </c>
      <c r="AR117" s="142" t="s">
        <v>170</v>
      </c>
      <c r="AT117" s="142" t="s">
        <v>165</v>
      </c>
      <c r="AU117" s="142" t="s">
        <v>81</v>
      </c>
      <c r="AY117" s="17" t="s">
        <v>163</v>
      </c>
      <c r="BE117" s="143">
        <f t="shared" si="4"/>
        <v>0</v>
      </c>
      <c r="BF117" s="143">
        <f t="shared" si="5"/>
        <v>0</v>
      </c>
      <c r="BG117" s="143">
        <f t="shared" si="6"/>
        <v>0</v>
      </c>
      <c r="BH117" s="143">
        <f t="shared" si="7"/>
        <v>0</v>
      </c>
      <c r="BI117" s="143">
        <f t="shared" si="8"/>
        <v>0</v>
      </c>
      <c r="BJ117" s="17" t="s">
        <v>79</v>
      </c>
      <c r="BK117" s="143">
        <f t="shared" si="9"/>
        <v>0</v>
      </c>
      <c r="BL117" s="17" t="s">
        <v>170</v>
      </c>
      <c r="BM117" s="142" t="s">
        <v>8</v>
      </c>
    </row>
    <row r="118" spans="2:65" s="1" customFormat="1" ht="16.5" customHeight="1">
      <c r="B118" s="32"/>
      <c r="C118" s="131" t="s">
        <v>208</v>
      </c>
      <c r="D118" s="131" t="s">
        <v>165</v>
      </c>
      <c r="E118" s="132" t="s">
        <v>2784</v>
      </c>
      <c r="F118" s="133" t="s">
        <v>4210</v>
      </c>
      <c r="G118" s="134" t="s">
        <v>2382</v>
      </c>
      <c r="H118" s="135">
        <v>4</v>
      </c>
      <c r="I118" s="136"/>
      <c r="J118" s="137">
        <f t="shared" si="0"/>
        <v>0</v>
      </c>
      <c r="K118" s="133" t="s">
        <v>192</v>
      </c>
      <c r="L118" s="32"/>
      <c r="M118" s="138" t="s">
        <v>19</v>
      </c>
      <c r="N118" s="139" t="s">
        <v>43</v>
      </c>
      <c r="P118" s="140">
        <f t="shared" si="1"/>
        <v>0</v>
      </c>
      <c r="Q118" s="140">
        <v>0</v>
      </c>
      <c r="R118" s="140">
        <f t="shared" si="2"/>
        <v>0</v>
      </c>
      <c r="S118" s="140">
        <v>0</v>
      </c>
      <c r="T118" s="141">
        <f t="shared" si="3"/>
        <v>0</v>
      </c>
      <c r="AR118" s="142" t="s">
        <v>170</v>
      </c>
      <c r="AT118" s="142" t="s">
        <v>165</v>
      </c>
      <c r="AU118" s="142" t="s">
        <v>81</v>
      </c>
      <c r="AY118" s="17" t="s">
        <v>163</v>
      </c>
      <c r="BE118" s="143">
        <f t="shared" si="4"/>
        <v>0</v>
      </c>
      <c r="BF118" s="143">
        <f t="shared" si="5"/>
        <v>0</v>
      </c>
      <c r="BG118" s="143">
        <f t="shared" si="6"/>
        <v>0</v>
      </c>
      <c r="BH118" s="143">
        <f t="shared" si="7"/>
        <v>0</v>
      </c>
      <c r="BI118" s="143">
        <f t="shared" si="8"/>
        <v>0</v>
      </c>
      <c r="BJ118" s="17" t="s">
        <v>79</v>
      </c>
      <c r="BK118" s="143">
        <f t="shared" si="9"/>
        <v>0</v>
      </c>
      <c r="BL118" s="17" t="s">
        <v>170</v>
      </c>
      <c r="BM118" s="142" t="s">
        <v>251</v>
      </c>
    </row>
    <row r="119" spans="2:65" s="1" customFormat="1" ht="16.5" customHeight="1">
      <c r="B119" s="32"/>
      <c r="C119" s="131" t="s">
        <v>214</v>
      </c>
      <c r="D119" s="131" t="s">
        <v>165</v>
      </c>
      <c r="E119" s="132" t="s">
        <v>2786</v>
      </c>
      <c r="F119" s="133" t="s">
        <v>4211</v>
      </c>
      <c r="G119" s="134" t="s">
        <v>2382</v>
      </c>
      <c r="H119" s="135">
        <v>2</v>
      </c>
      <c r="I119" s="136"/>
      <c r="J119" s="137">
        <f t="shared" si="0"/>
        <v>0</v>
      </c>
      <c r="K119" s="133" t="s">
        <v>192</v>
      </c>
      <c r="L119" s="32"/>
      <c r="M119" s="138" t="s">
        <v>19</v>
      </c>
      <c r="N119" s="139" t="s">
        <v>43</v>
      </c>
      <c r="P119" s="140">
        <f t="shared" si="1"/>
        <v>0</v>
      </c>
      <c r="Q119" s="140">
        <v>0</v>
      </c>
      <c r="R119" s="140">
        <f t="shared" si="2"/>
        <v>0</v>
      </c>
      <c r="S119" s="140">
        <v>0</v>
      </c>
      <c r="T119" s="141">
        <f t="shared" si="3"/>
        <v>0</v>
      </c>
      <c r="AR119" s="142" t="s">
        <v>170</v>
      </c>
      <c r="AT119" s="142" t="s">
        <v>165</v>
      </c>
      <c r="AU119" s="142" t="s">
        <v>81</v>
      </c>
      <c r="AY119" s="17" t="s">
        <v>163</v>
      </c>
      <c r="BE119" s="143">
        <f t="shared" si="4"/>
        <v>0</v>
      </c>
      <c r="BF119" s="143">
        <f t="shared" si="5"/>
        <v>0</v>
      </c>
      <c r="BG119" s="143">
        <f t="shared" si="6"/>
        <v>0</v>
      </c>
      <c r="BH119" s="143">
        <f t="shared" si="7"/>
        <v>0</v>
      </c>
      <c r="BI119" s="143">
        <f t="shared" si="8"/>
        <v>0</v>
      </c>
      <c r="BJ119" s="17" t="s">
        <v>79</v>
      </c>
      <c r="BK119" s="143">
        <f t="shared" si="9"/>
        <v>0</v>
      </c>
      <c r="BL119" s="17" t="s">
        <v>170</v>
      </c>
      <c r="BM119" s="142" t="s">
        <v>265</v>
      </c>
    </row>
    <row r="120" spans="2:65" s="1" customFormat="1" ht="16.5" customHeight="1">
      <c r="B120" s="32"/>
      <c r="C120" s="131" t="s">
        <v>220</v>
      </c>
      <c r="D120" s="131" t="s">
        <v>165</v>
      </c>
      <c r="E120" s="132" t="s">
        <v>2788</v>
      </c>
      <c r="F120" s="133" t="s">
        <v>4212</v>
      </c>
      <c r="G120" s="134" t="s">
        <v>2382</v>
      </c>
      <c r="H120" s="135">
        <v>1</v>
      </c>
      <c r="I120" s="136"/>
      <c r="J120" s="137">
        <f t="shared" si="0"/>
        <v>0</v>
      </c>
      <c r="K120" s="133" t="s">
        <v>192</v>
      </c>
      <c r="L120" s="32"/>
      <c r="M120" s="138" t="s">
        <v>19</v>
      </c>
      <c r="N120" s="139" t="s">
        <v>43</v>
      </c>
      <c r="P120" s="140">
        <f t="shared" si="1"/>
        <v>0</v>
      </c>
      <c r="Q120" s="140">
        <v>0</v>
      </c>
      <c r="R120" s="140">
        <f t="shared" si="2"/>
        <v>0</v>
      </c>
      <c r="S120" s="140">
        <v>0</v>
      </c>
      <c r="T120" s="141">
        <f t="shared" si="3"/>
        <v>0</v>
      </c>
      <c r="AR120" s="142" t="s">
        <v>170</v>
      </c>
      <c r="AT120" s="142" t="s">
        <v>165</v>
      </c>
      <c r="AU120" s="142" t="s">
        <v>81</v>
      </c>
      <c r="AY120" s="17" t="s">
        <v>163</v>
      </c>
      <c r="BE120" s="143">
        <f t="shared" si="4"/>
        <v>0</v>
      </c>
      <c r="BF120" s="143">
        <f t="shared" si="5"/>
        <v>0</v>
      </c>
      <c r="BG120" s="143">
        <f t="shared" si="6"/>
        <v>0</v>
      </c>
      <c r="BH120" s="143">
        <f t="shared" si="7"/>
        <v>0</v>
      </c>
      <c r="BI120" s="143">
        <f t="shared" si="8"/>
        <v>0</v>
      </c>
      <c r="BJ120" s="17" t="s">
        <v>79</v>
      </c>
      <c r="BK120" s="143">
        <f t="shared" si="9"/>
        <v>0</v>
      </c>
      <c r="BL120" s="17" t="s">
        <v>170</v>
      </c>
      <c r="BM120" s="142" t="s">
        <v>279</v>
      </c>
    </row>
    <row r="121" spans="2:65" s="1" customFormat="1" ht="16.5" customHeight="1">
      <c r="B121" s="32"/>
      <c r="C121" s="131" t="s">
        <v>226</v>
      </c>
      <c r="D121" s="131" t="s">
        <v>165</v>
      </c>
      <c r="E121" s="132" t="s">
        <v>2790</v>
      </c>
      <c r="F121" s="133" t="s">
        <v>4213</v>
      </c>
      <c r="G121" s="134" t="s">
        <v>2382</v>
      </c>
      <c r="H121" s="135">
        <v>1</v>
      </c>
      <c r="I121" s="136"/>
      <c r="J121" s="137">
        <f t="shared" si="0"/>
        <v>0</v>
      </c>
      <c r="K121" s="133" t="s">
        <v>192</v>
      </c>
      <c r="L121" s="32"/>
      <c r="M121" s="138" t="s">
        <v>19</v>
      </c>
      <c r="N121" s="139" t="s">
        <v>43</v>
      </c>
      <c r="P121" s="140">
        <f t="shared" si="1"/>
        <v>0</v>
      </c>
      <c r="Q121" s="140">
        <v>0</v>
      </c>
      <c r="R121" s="140">
        <f t="shared" si="2"/>
        <v>0</v>
      </c>
      <c r="S121" s="140">
        <v>0</v>
      </c>
      <c r="T121" s="141">
        <f t="shared" si="3"/>
        <v>0</v>
      </c>
      <c r="AR121" s="142" t="s">
        <v>170</v>
      </c>
      <c r="AT121" s="142" t="s">
        <v>165</v>
      </c>
      <c r="AU121" s="142" t="s">
        <v>81</v>
      </c>
      <c r="AY121" s="17" t="s">
        <v>163</v>
      </c>
      <c r="BE121" s="143">
        <f t="shared" si="4"/>
        <v>0</v>
      </c>
      <c r="BF121" s="143">
        <f t="shared" si="5"/>
        <v>0</v>
      </c>
      <c r="BG121" s="143">
        <f t="shared" si="6"/>
        <v>0</v>
      </c>
      <c r="BH121" s="143">
        <f t="shared" si="7"/>
        <v>0</v>
      </c>
      <c r="BI121" s="143">
        <f t="shared" si="8"/>
        <v>0</v>
      </c>
      <c r="BJ121" s="17" t="s">
        <v>79</v>
      </c>
      <c r="BK121" s="143">
        <f t="shared" si="9"/>
        <v>0</v>
      </c>
      <c r="BL121" s="17" t="s">
        <v>170</v>
      </c>
      <c r="BM121" s="142" t="s">
        <v>292</v>
      </c>
    </row>
    <row r="122" spans="2:65" s="1" customFormat="1" ht="16.5" customHeight="1">
      <c r="B122" s="32"/>
      <c r="C122" s="131" t="s">
        <v>232</v>
      </c>
      <c r="D122" s="131" t="s">
        <v>165</v>
      </c>
      <c r="E122" s="132" t="s">
        <v>2792</v>
      </c>
      <c r="F122" s="133" t="s">
        <v>4214</v>
      </c>
      <c r="G122" s="134" t="s">
        <v>4215</v>
      </c>
      <c r="H122" s="135">
        <v>1</v>
      </c>
      <c r="I122" s="136"/>
      <c r="J122" s="137">
        <f t="shared" si="0"/>
        <v>0</v>
      </c>
      <c r="K122" s="133" t="s">
        <v>192</v>
      </c>
      <c r="L122" s="32"/>
      <c r="M122" s="138" t="s">
        <v>19</v>
      </c>
      <c r="N122" s="139" t="s">
        <v>43</v>
      </c>
      <c r="P122" s="140">
        <f t="shared" si="1"/>
        <v>0</v>
      </c>
      <c r="Q122" s="140">
        <v>0</v>
      </c>
      <c r="R122" s="140">
        <f t="shared" si="2"/>
        <v>0</v>
      </c>
      <c r="S122" s="140">
        <v>0</v>
      </c>
      <c r="T122" s="141">
        <f t="shared" si="3"/>
        <v>0</v>
      </c>
      <c r="AR122" s="142" t="s">
        <v>170</v>
      </c>
      <c r="AT122" s="142" t="s">
        <v>165</v>
      </c>
      <c r="AU122" s="142" t="s">
        <v>81</v>
      </c>
      <c r="AY122" s="17" t="s">
        <v>163</v>
      </c>
      <c r="BE122" s="143">
        <f t="shared" si="4"/>
        <v>0</v>
      </c>
      <c r="BF122" s="143">
        <f t="shared" si="5"/>
        <v>0</v>
      </c>
      <c r="BG122" s="143">
        <f t="shared" si="6"/>
        <v>0</v>
      </c>
      <c r="BH122" s="143">
        <f t="shared" si="7"/>
        <v>0</v>
      </c>
      <c r="BI122" s="143">
        <f t="shared" si="8"/>
        <v>0</v>
      </c>
      <c r="BJ122" s="17" t="s">
        <v>79</v>
      </c>
      <c r="BK122" s="143">
        <f t="shared" si="9"/>
        <v>0</v>
      </c>
      <c r="BL122" s="17" t="s">
        <v>170</v>
      </c>
      <c r="BM122" s="142" t="s">
        <v>300</v>
      </c>
    </row>
    <row r="123" spans="2:65" s="1" customFormat="1" ht="24.2" customHeight="1">
      <c r="B123" s="32"/>
      <c r="C123" s="131" t="s">
        <v>8</v>
      </c>
      <c r="D123" s="131" t="s">
        <v>165</v>
      </c>
      <c r="E123" s="132" t="s">
        <v>2794</v>
      </c>
      <c r="F123" s="133" t="s">
        <v>4216</v>
      </c>
      <c r="G123" s="134" t="s">
        <v>2382</v>
      </c>
      <c r="H123" s="135">
        <v>1</v>
      </c>
      <c r="I123" s="136"/>
      <c r="J123" s="137">
        <f t="shared" si="0"/>
        <v>0</v>
      </c>
      <c r="K123" s="133" t="s">
        <v>192</v>
      </c>
      <c r="L123" s="32"/>
      <c r="M123" s="138" t="s">
        <v>19</v>
      </c>
      <c r="N123" s="139" t="s">
        <v>43</v>
      </c>
      <c r="P123" s="140">
        <f t="shared" si="1"/>
        <v>0</v>
      </c>
      <c r="Q123" s="140">
        <v>0</v>
      </c>
      <c r="R123" s="140">
        <f t="shared" si="2"/>
        <v>0</v>
      </c>
      <c r="S123" s="140">
        <v>0</v>
      </c>
      <c r="T123" s="141">
        <f t="shared" si="3"/>
        <v>0</v>
      </c>
      <c r="AR123" s="142" t="s">
        <v>170</v>
      </c>
      <c r="AT123" s="142" t="s">
        <v>165</v>
      </c>
      <c r="AU123" s="142" t="s">
        <v>81</v>
      </c>
      <c r="AY123" s="17" t="s">
        <v>163</v>
      </c>
      <c r="BE123" s="143">
        <f t="shared" si="4"/>
        <v>0</v>
      </c>
      <c r="BF123" s="143">
        <f t="shared" si="5"/>
        <v>0</v>
      </c>
      <c r="BG123" s="143">
        <f t="shared" si="6"/>
        <v>0</v>
      </c>
      <c r="BH123" s="143">
        <f t="shared" si="7"/>
        <v>0</v>
      </c>
      <c r="BI123" s="143">
        <f t="shared" si="8"/>
        <v>0</v>
      </c>
      <c r="BJ123" s="17" t="s">
        <v>79</v>
      </c>
      <c r="BK123" s="143">
        <f t="shared" si="9"/>
        <v>0</v>
      </c>
      <c r="BL123" s="17" t="s">
        <v>170</v>
      </c>
      <c r="BM123" s="142" t="s">
        <v>312</v>
      </c>
    </row>
    <row r="124" spans="2:65" s="11" customFormat="1" ht="22.9" customHeight="1">
      <c r="B124" s="119"/>
      <c r="D124" s="120" t="s">
        <v>71</v>
      </c>
      <c r="E124" s="129" t="s">
        <v>4217</v>
      </c>
      <c r="F124" s="129" t="s">
        <v>4218</v>
      </c>
      <c r="I124" s="122"/>
      <c r="J124" s="130">
        <f>BK124</f>
        <v>0</v>
      </c>
      <c r="L124" s="119"/>
      <c r="M124" s="124"/>
      <c r="P124" s="125">
        <f>SUM(P125:P126)</f>
        <v>0</v>
      </c>
      <c r="R124" s="125">
        <f>SUM(R125:R126)</f>
        <v>0</v>
      </c>
      <c r="T124" s="126">
        <f>SUM(T125:T126)</f>
        <v>0</v>
      </c>
      <c r="AR124" s="120" t="s">
        <v>79</v>
      </c>
      <c r="AT124" s="127" t="s">
        <v>71</v>
      </c>
      <c r="AU124" s="127" t="s">
        <v>79</v>
      </c>
      <c r="AY124" s="120" t="s">
        <v>163</v>
      </c>
      <c r="BK124" s="128">
        <f>SUM(BK125:BK126)</f>
        <v>0</v>
      </c>
    </row>
    <row r="125" spans="2:65" s="1" customFormat="1" ht="21.75" customHeight="1">
      <c r="B125" s="32"/>
      <c r="C125" s="131" t="s">
        <v>245</v>
      </c>
      <c r="D125" s="131" t="s">
        <v>165</v>
      </c>
      <c r="E125" s="132" t="s">
        <v>2796</v>
      </c>
      <c r="F125" s="133" t="s">
        <v>4219</v>
      </c>
      <c r="G125" s="134" t="s">
        <v>2382</v>
      </c>
      <c r="H125" s="135">
        <v>1</v>
      </c>
      <c r="I125" s="136"/>
      <c r="J125" s="137">
        <f>ROUND(I125*H125,2)</f>
        <v>0</v>
      </c>
      <c r="K125" s="133" t="s">
        <v>192</v>
      </c>
      <c r="L125" s="32"/>
      <c r="M125" s="138" t="s">
        <v>19</v>
      </c>
      <c r="N125" s="139" t="s">
        <v>43</v>
      </c>
      <c r="P125" s="140">
        <f>O125*H125</f>
        <v>0</v>
      </c>
      <c r="Q125" s="140">
        <v>0</v>
      </c>
      <c r="R125" s="140">
        <f>Q125*H125</f>
        <v>0</v>
      </c>
      <c r="S125" s="140">
        <v>0</v>
      </c>
      <c r="T125" s="141">
        <f>S125*H125</f>
        <v>0</v>
      </c>
      <c r="AR125" s="142" t="s">
        <v>170</v>
      </c>
      <c r="AT125" s="142" t="s">
        <v>165</v>
      </c>
      <c r="AU125" s="142" t="s">
        <v>81</v>
      </c>
      <c r="AY125" s="17" t="s">
        <v>163</v>
      </c>
      <c r="BE125" s="143">
        <f>IF(N125="základní",J125,0)</f>
        <v>0</v>
      </c>
      <c r="BF125" s="143">
        <f>IF(N125="snížená",J125,0)</f>
        <v>0</v>
      </c>
      <c r="BG125" s="143">
        <f>IF(N125="zákl. přenesená",J125,0)</f>
        <v>0</v>
      </c>
      <c r="BH125" s="143">
        <f>IF(N125="sníž. přenesená",J125,0)</f>
        <v>0</v>
      </c>
      <c r="BI125" s="143">
        <f>IF(N125="nulová",J125,0)</f>
        <v>0</v>
      </c>
      <c r="BJ125" s="17" t="s">
        <v>79</v>
      </c>
      <c r="BK125" s="143">
        <f>ROUND(I125*H125,2)</f>
        <v>0</v>
      </c>
      <c r="BL125" s="17" t="s">
        <v>170</v>
      </c>
      <c r="BM125" s="142" t="s">
        <v>324</v>
      </c>
    </row>
    <row r="126" spans="2:65" s="1" customFormat="1" ht="29.25">
      <c r="B126" s="32"/>
      <c r="D126" s="148" t="s">
        <v>276</v>
      </c>
      <c r="F126" s="149" t="s">
        <v>4202</v>
      </c>
      <c r="I126" s="146"/>
      <c r="L126" s="32"/>
      <c r="M126" s="147"/>
      <c r="T126" s="53"/>
      <c r="AT126" s="17" t="s">
        <v>276</v>
      </c>
      <c r="AU126" s="17" t="s">
        <v>81</v>
      </c>
    </row>
    <row r="127" spans="2:65" s="11" customFormat="1" ht="22.9" customHeight="1">
      <c r="B127" s="119"/>
      <c r="D127" s="120" t="s">
        <v>71</v>
      </c>
      <c r="E127" s="129" t="s">
        <v>4203</v>
      </c>
      <c r="F127" s="129" t="s">
        <v>4204</v>
      </c>
      <c r="I127" s="122"/>
      <c r="J127" s="130">
        <f>BK127</f>
        <v>0</v>
      </c>
      <c r="L127" s="119"/>
      <c r="M127" s="124"/>
      <c r="P127" s="125">
        <f>SUM(P128:P131)</f>
        <v>0</v>
      </c>
      <c r="R127" s="125">
        <f>SUM(R128:R131)</f>
        <v>0</v>
      </c>
      <c r="T127" s="126">
        <f>SUM(T128:T131)</f>
        <v>0</v>
      </c>
      <c r="AR127" s="120" t="s">
        <v>79</v>
      </c>
      <c r="AT127" s="127" t="s">
        <v>71</v>
      </c>
      <c r="AU127" s="127" t="s">
        <v>79</v>
      </c>
      <c r="AY127" s="120" t="s">
        <v>163</v>
      </c>
      <c r="BK127" s="128">
        <f>SUM(BK128:BK131)</f>
        <v>0</v>
      </c>
    </row>
    <row r="128" spans="2:65" s="1" customFormat="1" ht="24.2" customHeight="1">
      <c r="B128" s="32"/>
      <c r="C128" s="131" t="s">
        <v>251</v>
      </c>
      <c r="D128" s="131" t="s">
        <v>165</v>
      </c>
      <c r="E128" s="132" t="s">
        <v>2798</v>
      </c>
      <c r="F128" s="133" t="s">
        <v>4207</v>
      </c>
      <c r="G128" s="134" t="s">
        <v>2382</v>
      </c>
      <c r="H128" s="135">
        <v>2</v>
      </c>
      <c r="I128" s="136"/>
      <c r="J128" s="137">
        <f>ROUND(I128*H128,2)</f>
        <v>0</v>
      </c>
      <c r="K128" s="133" t="s">
        <v>192</v>
      </c>
      <c r="L128" s="32"/>
      <c r="M128" s="138" t="s">
        <v>19</v>
      </c>
      <c r="N128" s="139" t="s">
        <v>43</v>
      </c>
      <c r="P128" s="140">
        <f>O128*H128</f>
        <v>0</v>
      </c>
      <c r="Q128" s="140">
        <v>0</v>
      </c>
      <c r="R128" s="140">
        <f>Q128*H128</f>
        <v>0</v>
      </c>
      <c r="S128" s="140">
        <v>0</v>
      </c>
      <c r="T128" s="141">
        <f>S128*H128</f>
        <v>0</v>
      </c>
      <c r="AR128" s="142" t="s">
        <v>170</v>
      </c>
      <c r="AT128" s="142" t="s">
        <v>165</v>
      </c>
      <c r="AU128" s="142" t="s">
        <v>81</v>
      </c>
      <c r="AY128" s="17" t="s">
        <v>163</v>
      </c>
      <c r="BE128" s="143">
        <f>IF(N128="základní",J128,0)</f>
        <v>0</v>
      </c>
      <c r="BF128" s="143">
        <f>IF(N128="snížená",J128,0)</f>
        <v>0</v>
      </c>
      <c r="BG128" s="143">
        <f>IF(N128="zákl. přenesená",J128,0)</f>
        <v>0</v>
      </c>
      <c r="BH128" s="143">
        <f>IF(N128="sníž. přenesená",J128,0)</f>
        <v>0</v>
      </c>
      <c r="BI128" s="143">
        <f>IF(N128="nulová",J128,0)</f>
        <v>0</v>
      </c>
      <c r="BJ128" s="17" t="s">
        <v>79</v>
      </c>
      <c r="BK128" s="143">
        <f>ROUND(I128*H128,2)</f>
        <v>0</v>
      </c>
      <c r="BL128" s="17" t="s">
        <v>170</v>
      </c>
      <c r="BM128" s="142" t="s">
        <v>335</v>
      </c>
    </row>
    <row r="129" spans="2:65" s="1" customFormat="1" ht="16.5" customHeight="1">
      <c r="B129" s="32"/>
      <c r="C129" s="131" t="s">
        <v>257</v>
      </c>
      <c r="D129" s="131" t="s">
        <v>165</v>
      </c>
      <c r="E129" s="132" t="s">
        <v>2800</v>
      </c>
      <c r="F129" s="133" t="s">
        <v>4220</v>
      </c>
      <c r="G129" s="134" t="s">
        <v>2382</v>
      </c>
      <c r="H129" s="135">
        <v>3</v>
      </c>
      <c r="I129" s="136"/>
      <c r="J129" s="137">
        <f>ROUND(I129*H129,2)</f>
        <v>0</v>
      </c>
      <c r="K129" s="133" t="s">
        <v>192</v>
      </c>
      <c r="L129" s="32"/>
      <c r="M129" s="138" t="s">
        <v>19</v>
      </c>
      <c r="N129" s="139" t="s">
        <v>43</v>
      </c>
      <c r="P129" s="140">
        <f>O129*H129</f>
        <v>0</v>
      </c>
      <c r="Q129" s="140">
        <v>0</v>
      </c>
      <c r="R129" s="140">
        <f>Q129*H129</f>
        <v>0</v>
      </c>
      <c r="S129" s="140">
        <v>0</v>
      </c>
      <c r="T129" s="141">
        <f>S129*H129</f>
        <v>0</v>
      </c>
      <c r="AR129" s="142" t="s">
        <v>170</v>
      </c>
      <c r="AT129" s="142" t="s">
        <v>165</v>
      </c>
      <c r="AU129" s="142" t="s">
        <v>81</v>
      </c>
      <c r="AY129" s="17" t="s">
        <v>163</v>
      </c>
      <c r="BE129" s="143">
        <f>IF(N129="základní",J129,0)</f>
        <v>0</v>
      </c>
      <c r="BF129" s="143">
        <f>IF(N129="snížená",J129,0)</f>
        <v>0</v>
      </c>
      <c r="BG129" s="143">
        <f>IF(N129="zákl. přenesená",J129,0)</f>
        <v>0</v>
      </c>
      <c r="BH129" s="143">
        <f>IF(N129="sníž. přenesená",J129,0)</f>
        <v>0</v>
      </c>
      <c r="BI129" s="143">
        <f>IF(N129="nulová",J129,0)</f>
        <v>0</v>
      </c>
      <c r="BJ129" s="17" t="s">
        <v>79</v>
      </c>
      <c r="BK129" s="143">
        <f>ROUND(I129*H129,2)</f>
        <v>0</v>
      </c>
      <c r="BL129" s="17" t="s">
        <v>170</v>
      </c>
      <c r="BM129" s="142" t="s">
        <v>349</v>
      </c>
    </row>
    <row r="130" spans="2:65" s="1" customFormat="1" ht="24.2" customHeight="1">
      <c r="B130" s="32"/>
      <c r="C130" s="131" t="s">
        <v>265</v>
      </c>
      <c r="D130" s="131" t="s">
        <v>165</v>
      </c>
      <c r="E130" s="132" t="s">
        <v>2802</v>
      </c>
      <c r="F130" s="133" t="s">
        <v>4208</v>
      </c>
      <c r="G130" s="134" t="s">
        <v>2382</v>
      </c>
      <c r="H130" s="135">
        <v>1</v>
      </c>
      <c r="I130" s="136"/>
      <c r="J130" s="137">
        <f>ROUND(I130*H130,2)</f>
        <v>0</v>
      </c>
      <c r="K130" s="133" t="s">
        <v>192</v>
      </c>
      <c r="L130" s="32"/>
      <c r="M130" s="138" t="s">
        <v>19</v>
      </c>
      <c r="N130" s="139" t="s">
        <v>43</v>
      </c>
      <c r="P130" s="140">
        <f>O130*H130</f>
        <v>0</v>
      </c>
      <c r="Q130" s="140">
        <v>0</v>
      </c>
      <c r="R130" s="140">
        <f>Q130*H130</f>
        <v>0</v>
      </c>
      <c r="S130" s="140">
        <v>0</v>
      </c>
      <c r="T130" s="141">
        <f>S130*H130</f>
        <v>0</v>
      </c>
      <c r="AR130" s="142" t="s">
        <v>170</v>
      </c>
      <c r="AT130" s="142" t="s">
        <v>165</v>
      </c>
      <c r="AU130" s="142" t="s">
        <v>81</v>
      </c>
      <c r="AY130" s="17" t="s">
        <v>163</v>
      </c>
      <c r="BE130" s="143">
        <f>IF(N130="základní",J130,0)</f>
        <v>0</v>
      </c>
      <c r="BF130" s="143">
        <f>IF(N130="snížená",J130,0)</f>
        <v>0</v>
      </c>
      <c r="BG130" s="143">
        <f>IF(N130="zákl. přenesená",J130,0)</f>
        <v>0</v>
      </c>
      <c r="BH130" s="143">
        <f>IF(N130="sníž. přenesená",J130,0)</f>
        <v>0</v>
      </c>
      <c r="BI130" s="143">
        <f>IF(N130="nulová",J130,0)</f>
        <v>0</v>
      </c>
      <c r="BJ130" s="17" t="s">
        <v>79</v>
      </c>
      <c r="BK130" s="143">
        <f>ROUND(I130*H130,2)</f>
        <v>0</v>
      </c>
      <c r="BL130" s="17" t="s">
        <v>170</v>
      </c>
      <c r="BM130" s="142" t="s">
        <v>363</v>
      </c>
    </row>
    <row r="131" spans="2:65" s="1" customFormat="1" ht="16.5" customHeight="1">
      <c r="B131" s="32"/>
      <c r="C131" s="131" t="s">
        <v>270</v>
      </c>
      <c r="D131" s="131" t="s">
        <v>165</v>
      </c>
      <c r="E131" s="132" t="s">
        <v>2804</v>
      </c>
      <c r="F131" s="133" t="s">
        <v>4221</v>
      </c>
      <c r="G131" s="134" t="s">
        <v>2382</v>
      </c>
      <c r="H131" s="135">
        <v>1</v>
      </c>
      <c r="I131" s="136"/>
      <c r="J131" s="137">
        <f>ROUND(I131*H131,2)</f>
        <v>0</v>
      </c>
      <c r="K131" s="133" t="s">
        <v>192</v>
      </c>
      <c r="L131" s="32"/>
      <c r="M131" s="138" t="s">
        <v>19</v>
      </c>
      <c r="N131" s="139" t="s">
        <v>43</v>
      </c>
      <c r="P131" s="140">
        <f>O131*H131</f>
        <v>0</v>
      </c>
      <c r="Q131" s="140">
        <v>0</v>
      </c>
      <c r="R131" s="140">
        <f>Q131*H131</f>
        <v>0</v>
      </c>
      <c r="S131" s="140">
        <v>0</v>
      </c>
      <c r="T131" s="141">
        <f>S131*H131</f>
        <v>0</v>
      </c>
      <c r="AR131" s="142" t="s">
        <v>170</v>
      </c>
      <c r="AT131" s="142" t="s">
        <v>165</v>
      </c>
      <c r="AU131" s="142" t="s">
        <v>81</v>
      </c>
      <c r="AY131" s="17" t="s">
        <v>163</v>
      </c>
      <c r="BE131" s="143">
        <f>IF(N131="základní",J131,0)</f>
        <v>0</v>
      </c>
      <c r="BF131" s="143">
        <f>IF(N131="snížená",J131,0)</f>
        <v>0</v>
      </c>
      <c r="BG131" s="143">
        <f>IF(N131="zákl. přenesená",J131,0)</f>
        <v>0</v>
      </c>
      <c r="BH131" s="143">
        <f>IF(N131="sníž. přenesená",J131,0)</f>
        <v>0</v>
      </c>
      <c r="BI131" s="143">
        <f>IF(N131="nulová",J131,0)</f>
        <v>0</v>
      </c>
      <c r="BJ131" s="17" t="s">
        <v>79</v>
      </c>
      <c r="BK131" s="143">
        <f>ROUND(I131*H131,2)</f>
        <v>0</v>
      </c>
      <c r="BL131" s="17" t="s">
        <v>170</v>
      </c>
      <c r="BM131" s="142" t="s">
        <v>375</v>
      </c>
    </row>
    <row r="132" spans="2:65" s="11" customFormat="1" ht="22.9" customHeight="1">
      <c r="B132" s="119"/>
      <c r="D132" s="120" t="s">
        <v>71</v>
      </c>
      <c r="E132" s="129" t="s">
        <v>4222</v>
      </c>
      <c r="F132" s="129" t="s">
        <v>4223</v>
      </c>
      <c r="I132" s="122"/>
      <c r="J132" s="130">
        <f>BK132</f>
        <v>0</v>
      </c>
      <c r="L132" s="119"/>
      <c r="M132" s="124"/>
      <c r="P132" s="125">
        <f>SUM(P133:P134)</f>
        <v>0</v>
      </c>
      <c r="R132" s="125">
        <f>SUM(R133:R134)</f>
        <v>0</v>
      </c>
      <c r="T132" s="126">
        <f>SUM(T133:T134)</f>
        <v>0</v>
      </c>
      <c r="AR132" s="120" t="s">
        <v>79</v>
      </c>
      <c r="AT132" s="127" t="s">
        <v>71</v>
      </c>
      <c r="AU132" s="127" t="s">
        <v>79</v>
      </c>
      <c r="AY132" s="120" t="s">
        <v>163</v>
      </c>
      <c r="BK132" s="128">
        <f>SUM(BK133:BK134)</f>
        <v>0</v>
      </c>
    </row>
    <row r="133" spans="2:65" s="1" customFormat="1" ht="21.75" customHeight="1">
      <c r="B133" s="32"/>
      <c r="C133" s="131" t="s">
        <v>279</v>
      </c>
      <c r="D133" s="131" t="s">
        <v>165</v>
      </c>
      <c r="E133" s="132" t="s">
        <v>3139</v>
      </c>
      <c r="F133" s="133" t="s">
        <v>4224</v>
      </c>
      <c r="G133" s="134" t="s">
        <v>2382</v>
      </c>
      <c r="H133" s="135">
        <v>1</v>
      </c>
      <c r="I133" s="136"/>
      <c r="J133" s="137">
        <f>ROUND(I133*H133,2)</f>
        <v>0</v>
      </c>
      <c r="K133" s="133" t="s">
        <v>192</v>
      </c>
      <c r="L133" s="32"/>
      <c r="M133" s="138" t="s">
        <v>19</v>
      </c>
      <c r="N133" s="139" t="s">
        <v>43</v>
      </c>
      <c r="P133" s="140">
        <f>O133*H133</f>
        <v>0</v>
      </c>
      <c r="Q133" s="140">
        <v>0</v>
      </c>
      <c r="R133" s="140">
        <f>Q133*H133</f>
        <v>0</v>
      </c>
      <c r="S133" s="140">
        <v>0</v>
      </c>
      <c r="T133" s="141">
        <f>S133*H133</f>
        <v>0</v>
      </c>
      <c r="AR133" s="142" t="s">
        <v>170</v>
      </c>
      <c r="AT133" s="142" t="s">
        <v>165</v>
      </c>
      <c r="AU133" s="142" t="s">
        <v>81</v>
      </c>
      <c r="AY133" s="17" t="s">
        <v>163</v>
      </c>
      <c r="BE133" s="143">
        <f>IF(N133="základní",J133,0)</f>
        <v>0</v>
      </c>
      <c r="BF133" s="143">
        <f>IF(N133="snížená",J133,0)</f>
        <v>0</v>
      </c>
      <c r="BG133" s="143">
        <f>IF(N133="zákl. přenesená",J133,0)</f>
        <v>0</v>
      </c>
      <c r="BH133" s="143">
        <f>IF(N133="sníž. přenesená",J133,0)</f>
        <v>0</v>
      </c>
      <c r="BI133" s="143">
        <f>IF(N133="nulová",J133,0)</f>
        <v>0</v>
      </c>
      <c r="BJ133" s="17" t="s">
        <v>79</v>
      </c>
      <c r="BK133" s="143">
        <f>ROUND(I133*H133,2)</f>
        <v>0</v>
      </c>
      <c r="BL133" s="17" t="s">
        <v>170</v>
      </c>
      <c r="BM133" s="142" t="s">
        <v>387</v>
      </c>
    </row>
    <row r="134" spans="2:65" s="1" customFormat="1" ht="29.25">
      <c r="B134" s="32"/>
      <c r="D134" s="148" t="s">
        <v>276</v>
      </c>
      <c r="F134" s="149" t="s">
        <v>4202</v>
      </c>
      <c r="I134" s="146"/>
      <c r="L134" s="32"/>
      <c r="M134" s="147"/>
      <c r="T134" s="53"/>
      <c r="AT134" s="17" t="s">
        <v>276</v>
      </c>
      <c r="AU134" s="17" t="s">
        <v>81</v>
      </c>
    </row>
    <row r="135" spans="2:65" s="11" customFormat="1" ht="22.9" customHeight="1">
      <c r="B135" s="119"/>
      <c r="D135" s="120" t="s">
        <v>71</v>
      </c>
      <c r="E135" s="129" t="s">
        <v>4203</v>
      </c>
      <c r="F135" s="129" t="s">
        <v>4204</v>
      </c>
      <c r="I135" s="122"/>
      <c r="J135" s="130">
        <f>BK135</f>
        <v>0</v>
      </c>
      <c r="L135" s="119"/>
      <c r="M135" s="124"/>
      <c r="P135" s="125">
        <f>SUM(P136:P137)</f>
        <v>0</v>
      </c>
      <c r="R135" s="125">
        <f>SUM(R136:R137)</f>
        <v>0</v>
      </c>
      <c r="T135" s="126">
        <f>SUM(T136:T137)</f>
        <v>0</v>
      </c>
      <c r="AR135" s="120" t="s">
        <v>79</v>
      </c>
      <c r="AT135" s="127" t="s">
        <v>71</v>
      </c>
      <c r="AU135" s="127" t="s">
        <v>79</v>
      </c>
      <c r="AY135" s="120" t="s">
        <v>163</v>
      </c>
      <c r="BK135" s="128">
        <f>SUM(BK136:BK137)</f>
        <v>0</v>
      </c>
    </row>
    <row r="136" spans="2:65" s="1" customFormat="1" ht="24.2" customHeight="1">
      <c r="B136" s="32"/>
      <c r="C136" s="131" t="s">
        <v>285</v>
      </c>
      <c r="D136" s="131" t="s">
        <v>165</v>
      </c>
      <c r="E136" s="132" t="s">
        <v>3141</v>
      </c>
      <c r="F136" s="133" t="s">
        <v>4207</v>
      </c>
      <c r="G136" s="134" t="s">
        <v>2382</v>
      </c>
      <c r="H136" s="135">
        <v>1</v>
      </c>
      <c r="I136" s="136"/>
      <c r="J136" s="137">
        <f>ROUND(I136*H136,2)</f>
        <v>0</v>
      </c>
      <c r="K136" s="133" t="s">
        <v>192</v>
      </c>
      <c r="L136" s="32"/>
      <c r="M136" s="138" t="s">
        <v>19</v>
      </c>
      <c r="N136" s="139" t="s">
        <v>43</v>
      </c>
      <c r="P136" s="140">
        <f>O136*H136</f>
        <v>0</v>
      </c>
      <c r="Q136" s="140">
        <v>0</v>
      </c>
      <c r="R136" s="140">
        <f>Q136*H136</f>
        <v>0</v>
      </c>
      <c r="S136" s="140">
        <v>0</v>
      </c>
      <c r="T136" s="141">
        <f>S136*H136</f>
        <v>0</v>
      </c>
      <c r="AR136" s="142" t="s">
        <v>170</v>
      </c>
      <c r="AT136" s="142" t="s">
        <v>165</v>
      </c>
      <c r="AU136" s="142" t="s">
        <v>81</v>
      </c>
      <c r="AY136" s="17" t="s">
        <v>163</v>
      </c>
      <c r="BE136" s="143">
        <f>IF(N136="základní",J136,0)</f>
        <v>0</v>
      </c>
      <c r="BF136" s="143">
        <f>IF(N136="snížená",J136,0)</f>
        <v>0</v>
      </c>
      <c r="BG136" s="143">
        <f>IF(N136="zákl. přenesená",J136,0)</f>
        <v>0</v>
      </c>
      <c r="BH136" s="143">
        <f>IF(N136="sníž. přenesená",J136,0)</f>
        <v>0</v>
      </c>
      <c r="BI136" s="143">
        <f>IF(N136="nulová",J136,0)</f>
        <v>0</v>
      </c>
      <c r="BJ136" s="17" t="s">
        <v>79</v>
      </c>
      <c r="BK136" s="143">
        <f>ROUND(I136*H136,2)</f>
        <v>0</v>
      </c>
      <c r="BL136" s="17" t="s">
        <v>170</v>
      </c>
      <c r="BM136" s="142" t="s">
        <v>400</v>
      </c>
    </row>
    <row r="137" spans="2:65" s="1" customFormat="1" ht="21.75" customHeight="1">
      <c r="B137" s="32"/>
      <c r="C137" s="131" t="s">
        <v>292</v>
      </c>
      <c r="D137" s="131" t="s">
        <v>165</v>
      </c>
      <c r="E137" s="132" t="s">
        <v>3143</v>
      </c>
      <c r="F137" s="133" t="s">
        <v>4225</v>
      </c>
      <c r="G137" s="134" t="s">
        <v>2382</v>
      </c>
      <c r="H137" s="135">
        <v>1</v>
      </c>
      <c r="I137" s="136"/>
      <c r="J137" s="137">
        <f>ROUND(I137*H137,2)</f>
        <v>0</v>
      </c>
      <c r="K137" s="133" t="s">
        <v>192</v>
      </c>
      <c r="L137" s="32"/>
      <c r="M137" s="138" t="s">
        <v>19</v>
      </c>
      <c r="N137" s="139" t="s">
        <v>43</v>
      </c>
      <c r="P137" s="140">
        <f>O137*H137</f>
        <v>0</v>
      </c>
      <c r="Q137" s="140">
        <v>0</v>
      </c>
      <c r="R137" s="140">
        <f>Q137*H137</f>
        <v>0</v>
      </c>
      <c r="S137" s="140">
        <v>0</v>
      </c>
      <c r="T137" s="141">
        <f>S137*H137</f>
        <v>0</v>
      </c>
      <c r="AR137" s="142" t="s">
        <v>170</v>
      </c>
      <c r="AT137" s="142" t="s">
        <v>165</v>
      </c>
      <c r="AU137" s="142" t="s">
        <v>81</v>
      </c>
      <c r="AY137" s="17" t="s">
        <v>163</v>
      </c>
      <c r="BE137" s="143">
        <f>IF(N137="základní",J137,0)</f>
        <v>0</v>
      </c>
      <c r="BF137" s="143">
        <f>IF(N137="snížená",J137,0)</f>
        <v>0</v>
      </c>
      <c r="BG137" s="143">
        <f>IF(N137="zákl. přenesená",J137,0)</f>
        <v>0</v>
      </c>
      <c r="BH137" s="143">
        <f>IF(N137="sníž. přenesená",J137,0)</f>
        <v>0</v>
      </c>
      <c r="BI137" s="143">
        <f>IF(N137="nulová",J137,0)</f>
        <v>0</v>
      </c>
      <c r="BJ137" s="17" t="s">
        <v>79</v>
      </c>
      <c r="BK137" s="143">
        <f>ROUND(I137*H137,2)</f>
        <v>0</v>
      </c>
      <c r="BL137" s="17" t="s">
        <v>170</v>
      </c>
      <c r="BM137" s="142" t="s">
        <v>411</v>
      </c>
    </row>
    <row r="138" spans="2:65" s="11" customFormat="1" ht="22.9" customHeight="1">
      <c r="B138" s="119"/>
      <c r="D138" s="120" t="s">
        <v>71</v>
      </c>
      <c r="E138" s="129" t="s">
        <v>4226</v>
      </c>
      <c r="F138" s="129" t="s">
        <v>4227</v>
      </c>
      <c r="I138" s="122"/>
      <c r="J138" s="130">
        <f>BK138</f>
        <v>0</v>
      </c>
      <c r="L138" s="119"/>
      <c r="M138" s="124"/>
      <c r="P138" s="125">
        <f>SUM(P139:P140)</f>
        <v>0</v>
      </c>
      <c r="R138" s="125">
        <f>SUM(R139:R140)</f>
        <v>0</v>
      </c>
      <c r="T138" s="126">
        <f>SUM(T139:T140)</f>
        <v>0</v>
      </c>
      <c r="AR138" s="120" t="s">
        <v>79</v>
      </c>
      <c r="AT138" s="127" t="s">
        <v>71</v>
      </c>
      <c r="AU138" s="127" t="s">
        <v>79</v>
      </c>
      <c r="AY138" s="120" t="s">
        <v>163</v>
      </c>
      <c r="BK138" s="128">
        <f>SUM(BK139:BK140)</f>
        <v>0</v>
      </c>
    </row>
    <row r="139" spans="2:65" s="1" customFormat="1" ht="16.5" customHeight="1">
      <c r="B139" s="32"/>
      <c r="C139" s="131" t="s">
        <v>7</v>
      </c>
      <c r="D139" s="131" t="s">
        <v>165</v>
      </c>
      <c r="E139" s="132" t="s">
        <v>3145</v>
      </c>
      <c r="F139" s="133" t="s">
        <v>4228</v>
      </c>
      <c r="G139" s="134" t="s">
        <v>2382</v>
      </c>
      <c r="H139" s="135">
        <v>1</v>
      </c>
      <c r="I139" s="136"/>
      <c r="J139" s="137">
        <f>ROUND(I139*H139,2)</f>
        <v>0</v>
      </c>
      <c r="K139" s="133" t="s">
        <v>192</v>
      </c>
      <c r="L139" s="32"/>
      <c r="M139" s="138" t="s">
        <v>19</v>
      </c>
      <c r="N139" s="139" t="s">
        <v>43</v>
      </c>
      <c r="P139" s="140">
        <f>O139*H139</f>
        <v>0</v>
      </c>
      <c r="Q139" s="140">
        <v>0</v>
      </c>
      <c r="R139" s="140">
        <f>Q139*H139</f>
        <v>0</v>
      </c>
      <c r="S139" s="140">
        <v>0</v>
      </c>
      <c r="T139" s="141">
        <f>S139*H139</f>
        <v>0</v>
      </c>
      <c r="AR139" s="142" t="s">
        <v>170</v>
      </c>
      <c r="AT139" s="142" t="s">
        <v>165</v>
      </c>
      <c r="AU139" s="142" t="s">
        <v>81</v>
      </c>
      <c r="AY139" s="17" t="s">
        <v>163</v>
      </c>
      <c r="BE139" s="143">
        <f>IF(N139="základní",J139,0)</f>
        <v>0</v>
      </c>
      <c r="BF139" s="143">
        <f>IF(N139="snížená",J139,0)</f>
        <v>0</v>
      </c>
      <c r="BG139" s="143">
        <f>IF(N139="zákl. přenesená",J139,0)</f>
        <v>0</v>
      </c>
      <c r="BH139" s="143">
        <f>IF(N139="sníž. přenesená",J139,0)</f>
        <v>0</v>
      </c>
      <c r="BI139" s="143">
        <f>IF(N139="nulová",J139,0)</f>
        <v>0</v>
      </c>
      <c r="BJ139" s="17" t="s">
        <v>79</v>
      </c>
      <c r="BK139" s="143">
        <f>ROUND(I139*H139,2)</f>
        <v>0</v>
      </c>
      <c r="BL139" s="17" t="s">
        <v>170</v>
      </c>
      <c r="BM139" s="142" t="s">
        <v>420</v>
      </c>
    </row>
    <row r="140" spans="2:65" s="1" customFormat="1" ht="29.25">
      <c r="B140" s="32"/>
      <c r="D140" s="148" t="s">
        <v>276</v>
      </c>
      <c r="F140" s="149" t="s">
        <v>4202</v>
      </c>
      <c r="I140" s="146"/>
      <c r="L140" s="32"/>
      <c r="M140" s="147"/>
      <c r="T140" s="53"/>
      <c r="AT140" s="17" t="s">
        <v>276</v>
      </c>
      <c r="AU140" s="17" t="s">
        <v>81</v>
      </c>
    </row>
    <row r="141" spans="2:65" s="11" customFormat="1" ht="22.9" customHeight="1">
      <c r="B141" s="119"/>
      <c r="D141" s="120" t="s">
        <v>71</v>
      </c>
      <c r="E141" s="129" t="s">
        <v>4203</v>
      </c>
      <c r="F141" s="129" t="s">
        <v>4204</v>
      </c>
      <c r="I141" s="122"/>
      <c r="J141" s="130">
        <f>BK141</f>
        <v>0</v>
      </c>
      <c r="L141" s="119"/>
      <c r="M141" s="124"/>
      <c r="P141" s="125">
        <f>SUM(P142:P143)</f>
        <v>0</v>
      </c>
      <c r="R141" s="125">
        <f>SUM(R142:R143)</f>
        <v>0</v>
      </c>
      <c r="T141" s="126">
        <f>SUM(T142:T143)</f>
        <v>0</v>
      </c>
      <c r="AR141" s="120" t="s">
        <v>79</v>
      </c>
      <c r="AT141" s="127" t="s">
        <v>71</v>
      </c>
      <c r="AU141" s="127" t="s">
        <v>79</v>
      </c>
      <c r="AY141" s="120" t="s">
        <v>163</v>
      </c>
      <c r="BK141" s="128">
        <f>SUM(BK142:BK143)</f>
        <v>0</v>
      </c>
    </row>
    <row r="142" spans="2:65" s="1" customFormat="1" ht="21.75" customHeight="1">
      <c r="B142" s="32"/>
      <c r="C142" s="131" t="s">
        <v>300</v>
      </c>
      <c r="D142" s="131" t="s">
        <v>165</v>
      </c>
      <c r="E142" s="132" t="s">
        <v>3147</v>
      </c>
      <c r="F142" s="133" t="s">
        <v>4209</v>
      </c>
      <c r="G142" s="134" t="s">
        <v>2382</v>
      </c>
      <c r="H142" s="135">
        <v>1</v>
      </c>
      <c r="I142" s="136"/>
      <c r="J142" s="137">
        <f>ROUND(I142*H142,2)</f>
        <v>0</v>
      </c>
      <c r="K142" s="133" t="s">
        <v>192</v>
      </c>
      <c r="L142" s="32"/>
      <c r="M142" s="138" t="s">
        <v>19</v>
      </c>
      <c r="N142" s="139" t="s">
        <v>43</v>
      </c>
      <c r="P142" s="140">
        <f>O142*H142</f>
        <v>0</v>
      </c>
      <c r="Q142" s="140">
        <v>0</v>
      </c>
      <c r="R142" s="140">
        <f>Q142*H142</f>
        <v>0</v>
      </c>
      <c r="S142" s="140">
        <v>0</v>
      </c>
      <c r="T142" s="141">
        <f>S142*H142</f>
        <v>0</v>
      </c>
      <c r="AR142" s="142" t="s">
        <v>170</v>
      </c>
      <c r="AT142" s="142" t="s">
        <v>165</v>
      </c>
      <c r="AU142" s="142" t="s">
        <v>81</v>
      </c>
      <c r="AY142" s="17" t="s">
        <v>163</v>
      </c>
      <c r="BE142" s="143">
        <f>IF(N142="základní",J142,0)</f>
        <v>0</v>
      </c>
      <c r="BF142" s="143">
        <f>IF(N142="snížená",J142,0)</f>
        <v>0</v>
      </c>
      <c r="BG142" s="143">
        <f>IF(N142="zákl. přenesená",J142,0)</f>
        <v>0</v>
      </c>
      <c r="BH142" s="143">
        <f>IF(N142="sníž. přenesená",J142,0)</f>
        <v>0</v>
      </c>
      <c r="BI142" s="143">
        <f>IF(N142="nulová",J142,0)</f>
        <v>0</v>
      </c>
      <c r="BJ142" s="17" t="s">
        <v>79</v>
      </c>
      <c r="BK142" s="143">
        <f>ROUND(I142*H142,2)</f>
        <v>0</v>
      </c>
      <c r="BL142" s="17" t="s">
        <v>170</v>
      </c>
      <c r="BM142" s="142" t="s">
        <v>435</v>
      </c>
    </row>
    <row r="143" spans="2:65" s="1" customFormat="1" ht="16.5" customHeight="1">
      <c r="B143" s="32"/>
      <c r="C143" s="131" t="s">
        <v>306</v>
      </c>
      <c r="D143" s="131" t="s">
        <v>165</v>
      </c>
      <c r="E143" s="132" t="s">
        <v>3149</v>
      </c>
      <c r="F143" s="133" t="s">
        <v>4210</v>
      </c>
      <c r="G143" s="134" t="s">
        <v>2382</v>
      </c>
      <c r="H143" s="135">
        <v>1</v>
      </c>
      <c r="I143" s="136"/>
      <c r="J143" s="137">
        <f>ROUND(I143*H143,2)</f>
        <v>0</v>
      </c>
      <c r="K143" s="133" t="s">
        <v>192</v>
      </c>
      <c r="L143" s="32"/>
      <c r="M143" s="138" t="s">
        <v>19</v>
      </c>
      <c r="N143" s="139" t="s">
        <v>43</v>
      </c>
      <c r="P143" s="140">
        <f>O143*H143</f>
        <v>0</v>
      </c>
      <c r="Q143" s="140">
        <v>0</v>
      </c>
      <c r="R143" s="140">
        <f>Q143*H143</f>
        <v>0</v>
      </c>
      <c r="S143" s="140">
        <v>0</v>
      </c>
      <c r="T143" s="141">
        <f>S143*H143</f>
        <v>0</v>
      </c>
      <c r="AR143" s="142" t="s">
        <v>170</v>
      </c>
      <c r="AT143" s="142" t="s">
        <v>165</v>
      </c>
      <c r="AU143" s="142" t="s">
        <v>81</v>
      </c>
      <c r="AY143" s="17" t="s">
        <v>163</v>
      </c>
      <c r="BE143" s="143">
        <f>IF(N143="základní",J143,0)</f>
        <v>0</v>
      </c>
      <c r="BF143" s="143">
        <f>IF(N143="snížená",J143,0)</f>
        <v>0</v>
      </c>
      <c r="BG143" s="143">
        <f>IF(N143="zákl. přenesená",J143,0)</f>
        <v>0</v>
      </c>
      <c r="BH143" s="143">
        <f>IF(N143="sníž. přenesená",J143,0)</f>
        <v>0</v>
      </c>
      <c r="BI143" s="143">
        <f>IF(N143="nulová",J143,0)</f>
        <v>0</v>
      </c>
      <c r="BJ143" s="17" t="s">
        <v>79</v>
      </c>
      <c r="BK143" s="143">
        <f>ROUND(I143*H143,2)</f>
        <v>0</v>
      </c>
      <c r="BL143" s="17" t="s">
        <v>170</v>
      </c>
      <c r="BM143" s="142" t="s">
        <v>447</v>
      </c>
    </row>
    <row r="144" spans="2:65" s="11" customFormat="1" ht="22.9" customHeight="1">
      <c r="B144" s="119"/>
      <c r="D144" s="120" t="s">
        <v>71</v>
      </c>
      <c r="E144" s="129" t="s">
        <v>4229</v>
      </c>
      <c r="F144" s="129" t="s">
        <v>4230</v>
      </c>
      <c r="I144" s="122"/>
      <c r="J144" s="130">
        <f>BK144</f>
        <v>0</v>
      </c>
      <c r="L144" s="119"/>
      <c r="M144" s="124"/>
      <c r="P144" s="125">
        <f>SUM(P145:P146)</f>
        <v>0</v>
      </c>
      <c r="R144" s="125">
        <f>SUM(R145:R146)</f>
        <v>0</v>
      </c>
      <c r="T144" s="126">
        <f>SUM(T145:T146)</f>
        <v>0</v>
      </c>
      <c r="AR144" s="120" t="s">
        <v>79</v>
      </c>
      <c r="AT144" s="127" t="s">
        <v>71</v>
      </c>
      <c r="AU144" s="127" t="s">
        <v>79</v>
      </c>
      <c r="AY144" s="120" t="s">
        <v>163</v>
      </c>
      <c r="BK144" s="128">
        <f>SUM(BK145:BK146)</f>
        <v>0</v>
      </c>
    </row>
    <row r="145" spans="2:65" s="1" customFormat="1" ht="21.75" customHeight="1">
      <c r="B145" s="32"/>
      <c r="C145" s="131" t="s">
        <v>312</v>
      </c>
      <c r="D145" s="131" t="s">
        <v>165</v>
      </c>
      <c r="E145" s="132" t="s">
        <v>3151</v>
      </c>
      <c r="F145" s="133" t="s">
        <v>4224</v>
      </c>
      <c r="G145" s="134" t="s">
        <v>2382</v>
      </c>
      <c r="H145" s="135">
        <v>1</v>
      </c>
      <c r="I145" s="136"/>
      <c r="J145" s="137">
        <f>ROUND(I145*H145,2)</f>
        <v>0</v>
      </c>
      <c r="K145" s="133" t="s">
        <v>192</v>
      </c>
      <c r="L145" s="32"/>
      <c r="M145" s="138" t="s">
        <v>19</v>
      </c>
      <c r="N145" s="139" t="s">
        <v>43</v>
      </c>
      <c r="P145" s="140">
        <f>O145*H145</f>
        <v>0</v>
      </c>
      <c r="Q145" s="140">
        <v>0</v>
      </c>
      <c r="R145" s="140">
        <f>Q145*H145</f>
        <v>0</v>
      </c>
      <c r="S145" s="140">
        <v>0</v>
      </c>
      <c r="T145" s="141">
        <f>S145*H145</f>
        <v>0</v>
      </c>
      <c r="AR145" s="142" t="s">
        <v>170</v>
      </c>
      <c r="AT145" s="142" t="s">
        <v>165</v>
      </c>
      <c r="AU145" s="142" t="s">
        <v>81</v>
      </c>
      <c r="AY145" s="17" t="s">
        <v>163</v>
      </c>
      <c r="BE145" s="143">
        <f>IF(N145="základní",J145,0)</f>
        <v>0</v>
      </c>
      <c r="BF145" s="143">
        <f>IF(N145="snížená",J145,0)</f>
        <v>0</v>
      </c>
      <c r="BG145" s="143">
        <f>IF(N145="zákl. přenesená",J145,0)</f>
        <v>0</v>
      </c>
      <c r="BH145" s="143">
        <f>IF(N145="sníž. přenesená",J145,0)</f>
        <v>0</v>
      </c>
      <c r="BI145" s="143">
        <f>IF(N145="nulová",J145,0)</f>
        <v>0</v>
      </c>
      <c r="BJ145" s="17" t="s">
        <v>79</v>
      </c>
      <c r="BK145" s="143">
        <f>ROUND(I145*H145,2)</f>
        <v>0</v>
      </c>
      <c r="BL145" s="17" t="s">
        <v>170</v>
      </c>
      <c r="BM145" s="142" t="s">
        <v>462</v>
      </c>
    </row>
    <row r="146" spans="2:65" s="1" customFormat="1" ht="29.25">
      <c r="B146" s="32"/>
      <c r="D146" s="148" t="s">
        <v>276</v>
      </c>
      <c r="F146" s="149" t="s">
        <v>4202</v>
      </c>
      <c r="I146" s="146"/>
      <c r="L146" s="32"/>
      <c r="M146" s="147"/>
      <c r="T146" s="53"/>
      <c r="AT146" s="17" t="s">
        <v>276</v>
      </c>
      <c r="AU146" s="17" t="s">
        <v>81</v>
      </c>
    </row>
    <row r="147" spans="2:65" s="11" customFormat="1" ht="22.9" customHeight="1">
      <c r="B147" s="119"/>
      <c r="D147" s="120" t="s">
        <v>71</v>
      </c>
      <c r="E147" s="129" t="s">
        <v>4203</v>
      </c>
      <c r="F147" s="129" t="s">
        <v>4204</v>
      </c>
      <c r="I147" s="122"/>
      <c r="J147" s="130">
        <f>BK147</f>
        <v>0</v>
      </c>
      <c r="L147" s="119"/>
      <c r="M147" s="124"/>
      <c r="P147" s="125">
        <f>P148</f>
        <v>0</v>
      </c>
      <c r="R147" s="125">
        <f>R148</f>
        <v>0</v>
      </c>
      <c r="T147" s="126">
        <f>T148</f>
        <v>0</v>
      </c>
      <c r="AR147" s="120" t="s">
        <v>79</v>
      </c>
      <c r="AT147" s="127" t="s">
        <v>71</v>
      </c>
      <c r="AU147" s="127" t="s">
        <v>79</v>
      </c>
      <c r="AY147" s="120" t="s">
        <v>163</v>
      </c>
      <c r="BK147" s="128">
        <f>BK148</f>
        <v>0</v>
      </c>
    </row>
    <row r="148" spans="2:65" s="1" customFormat="1" ht="24.2" customHeight="1">
      <c r="B148" s="32"/>
      <c r="C148" s="131" t="s">
        <v>318</v>
      </c>
      <c r="D148" s="131" t="s">
        <v>165</v>
      </c>
      <c r="E148" s="132" t="s">
        <v>3153</v>
      </c>
      <c r="F148" s="133" t="s">
        <v>4207</v>
      </c>
      <c r="G148" s="134" t="s">
        <v>2382</v>
      </c>
      <c r="H148" s="135">
        <v>1</v>
      </c>
      <c r="I148" s="136"/>
      <c r="J148" s="137">
        <f>ROUND(I148*H148,2)</f>
        <v>0</v>
      </c>
      <c r="K148" s="133" t="s">
        <v>192</v>
      </c>
      <c r="L148" s="32"/>
      <c r="M148" s="138" t="s">
        <v>19</v>
      </c>
      <c r="N148" s="139" t="s">
        <v>43</v>
      </c>
      <c r="P148" s="140">
        <f>O148*H148</f>
        <v>0</v>
      </c>
      <c r="Q148" s="140">
        <v>0</v>
      </c>
      <c r="R148" s="140">
        <f>Q148*H148</f>
        <v>0</v>
      </c>
      <c r="S148" s="140">
        <v>0</v>
      </c>
      <c r="T148" s="141">
        <f>S148*H148</f>
        <v>0</v>
      </c>
      <c r="AR148" s="142" t="s">
        <v>170</v>
      </c>
      <c r="AT148" s="142" t="s">
        <v>165</v>
      </c>
      <c r="AU148" s="142" t="s">
        <v>81</v>
      </c>
      <c r="AY148" s="17" t="s">
        <v>163</v>
      </c>
      <c r="BE148" s="143">
        <f>IF(N148="základní",J148,0)</f>
        <v>0</v>
      </c>
      <c r="BF148" s="143">
        <f>IF(N148="snížená",J148,0)</f>
        <v>0</v>
      </c>
      <c r="BG148" s="143">
        <f>IF(N148="zákl. přenesená",J148,0)</f>
        <v>0</v>
      </c>
      <c r="BH148" s="143">
        <f>IF(N148="sníž. přenesená",J148,0)</f>
        <v>0</v>
      </c>
      <c r="BI148" s="143">
        <f>IF(N148="nulová",J148,0)</f>
        <v>0</v>
      </c>
      <c r="BJ148" s="17" t="s">
        <v>79</v>
      </c>
      <c r="BK148" s="143">
        <f>ROUND(I148*H148,2)</f>
        <v>0</v>
      </c>
      <c r="BL148" s="17" t="s">
        <v>170</v>
      </c>
      <c r="BM148" s="142" t="s">
        <v>474</v>
      </c>
    </row>
    <row r="149" spans="2:65" s="11" customFormat="1" ht="22.9" customHeight="1">
      <c r="B149" s="119"/>
      <c r="D149" s="120" t="s">
        <v>71</v>
      </c>
      <c r="E149" s="129" t="s">
        <v>4231</v>
      </c>
      <c r="F149" s="129" t="s">
        <v>4232</v>
      </c>
      <c r="I149" s="122"/>
      <c r="J149" s="130">
        <f>BK149</f>
        <v>0</v>
      </c>
      <c r="L149" s="119"/>
      <c r="M149" s="124"/>
      <c r="P149" s="125">
        <f>SUM(P150:P151)</f>
        <v>0</v>
      </c>
      <c r="R149" s="125">
        <f>SUM(R150:R151)</f>
        <v>0</v>
      </c>
      <c r="T149" s="126">
        <f>SUM(T150:T151)</f>
        <v>0</v>
      </c>
      <c r="AR149" s="120" t="s">
        <v>79</v>
      </c>
      <c r="AT149" s="127" t="s">
        <v>71</v>
      </c>
      <c r="AU149" s="127" t="s">
        <v>79</v>
      </c>
      <c r="AY149" s="120" t="s">
        <v>163</v>
      </c>
      <c r="BK149" s="128">
        <f>SUM(BK150:BK151)</f>
        <v>0</v>
      </c>
    </row>
    <row r="150" spans="2:65" s="1" customFormat="1" ht="16.5" customHeight="1">
      <c r="B150" s="32"/>
      <c r="C150" s="131" t="s">
        <v>324</v>
      </c>
      <c r="D150" s="131" t="s">
        <v>165</v>
      </c>
      <c r="E150" s="132" t="s">
        <v>3155</v>
      </c>
      <c r="F150" s="133" t="s">
        <v>4228</v>
      </c>
      <c r="G150" s="134" t="s">
        <v>2382</v>
      </c>
      <c r="H150" s="135">
        <v>1</v>
      </c>
      <c r="I150" s="136"/>
      <c r="J150" s="137">
        <f>ROUND(I150*H150,2)</f>
        <v>0</v>
      </c>
      <c r="K150" s="133" t="s">
        <v>192</v>
      </c>
      <c r="L150" s="32"/>
      <c r="M150" s="138" t="s">
        <v>19</v>
      </c>
      <c r="N150" s="139" t="s">
        <v>43</v>
      </c>
      <c r="P150" s="140">
        <f>O150*H150</f>
        <v>0</v>
      </c>
      <c r="Q150" s="140">
        <v>0</v>
      </c>
      <c r="R150" s="140">
        <f>Q150*H150</f>
        <v>0</v>
      </c>
      <c r="S150" s="140">
        <v>0</v>
      </c>
      <c r="T150" s="141">
        <f>S150*H150</f>
        <v>0</v>
      </c>
      <c r="AR150" s="142" t="s">
        <v>170</v>
      </c>
      <c r="AT150" s="142" t="s">
        <v>165</v>
      </c>
      <c r="AU150" s="142" t="s">
        <v>81</v>
      </c>
      <c r="AY150" s="17" t="s">
        <v>163</v>
      </c>
      <c r="BE150" s="143">
        <f>IF(N150="základní",J150,0)</f>
        <v>0</v>
      </c>
      <c r="BF150" s="143">
        <f>IF(N150="snížená",J150,0)</f>
        <v>0</v>
      </c>
      <c r="BG150" s="143">
        <f>IF(N150="zákl. přenesená",J150,0)</f>
        <v>0</v>
      </c>
      <c r="BH150" s="143">
        <f>IF(N150="sníž. přenesená",J150,0)</f>
        <v>0</v>
      </c>
      <c r="BI150" s="143">
        <f>IF(N150="nulová",J150,0)</f>
        <v>0</v>
      </c>
      <c r="BJ150" s="17" t="s">
        <v>79</v>
      </c>
      <c r="BK150" s="143">
        <f>ROUND(I150*H150,2)</f>
        <v>0</v>
      </c>
      <c r="BL150" s="17" t="s">
        <v>170</v>
      </c>
      <c r="BM150" s="142" t="s">
        <v>486</v>
      </c>
    </row>
    <row r="151" spans="2:65" s="1" customFormat="1" ht="29.25">
      <c r="B151" s="32"/>
      <c r="D151" s="148" t="s">
        <v>276</v>
      </c>
      <c r="F151" s="149" t="s">
        <v>4202</v>
      </c>
      <c r="I151" s="146"/>
      <c r="L151" s="32"/>
      <c r="M151" s="147"/>
      <c r="T151" s="53"/>
      <c r="AT151" s="17" t="s">
        <v>276</v>
      </c>
      <c r="AU151" s="17" t="s">
        <v>81</v>
      </c>
    </row>
    <row r="152" spans="2:65" s="11" customFormat="1" ht="22.9" customHeight="1">
      <c r="B152" s="119"/>
      <c r="D152" s="120" t="s">
        <v>71</v>
      </c>
      <c r="E152" s="129" t="s">
        <v>4203</v>
      </c>
      <c r="F152" s="129" t="s">
        <v>4204</v>
      </c>
      <c r="I152" s="122"/>
      <c r="J152" s="130">
        <f>BK152</f>
        <v>0</v>
      </c>
      <c r="L152" s="119"/>
      <c r="M152" s="124"/>
      <c r="P152" s="125">
        <f>P153</f>
        <v>0</v>
      </c>
      <c r="R152" s="125">
        <f>R153</f>
        <v>0</v>
      </c>
      <c r="T152" s="126">
        <f>T153</f>
        <v>0</v>
      </c>
      <c r="AR152" s="120" t="s">
        <v>79</v>
      </c>
      <c r="AT152" s="127" t="s">
        <v>71</v>
      </c>
      <c r="AU152" s="127" t="s">
        <v>79</v>
      </c>
      <c r="AY152" s="120" t="s">
        <v>163</v>
      </c>
      <c r="BK152" s="128">
        <f>BK153</f>
        <v>0</v>
      </c>
    </row>
    <row r="153" spans="2:65" s="1" customFormat="1" ht="21.75" customHeight="1">
      <c r="B153" s="32"/>
      <c r="C153" s="131" t="s">
        <v>329</v>
      </c>
      <c r="D153" s="131" t="s">
        <v>165</v>
      </c>
      <c r="E153" s="132" t="s">
        <v>3157</v>
      </c>
      <c r="F153" s="133" t="s">
        <v>4209</v>
      </c>
      <c r="G153" s="134" t="s">
        <v>2382</v>
      </c>
      <c r="H153" s="135">
        <v>1</v>
      </c>
      <c r="I153" s="136"/>
      <c r="J153" s="137">
        <f>ROUND(I153*H153,2)</f>
        <v>0</v>
      </c>
      <c r="K153" s="133" t="s">
        <v>192</v>
      </c>
      <c r="L153" s="32"/>
      <c r="M153" s="138" t="s">
        <v>19</v>
      </c>
      <c r="N153" s="139" t="s">
        <v>43</v>
      </c>
      <c r="P153" s="140">
        <f>O153*H153</f>
        <v>0</v>
      </c>
      <c r="Q153" s="140">
        <v>0</v>
      </c>
      <c r="R153" s="140">
        <f>Q153*H153</f>
        <v>0</v>
      </c>
      <c r="S153" s="140">
        <v>0</v>
      </c>
      <c r="T153" s="141">
        <f>S153*H153</f>
        <v>0</v>
      </c>
      <c r="AR153" s="142" t="s">
        <v>170</v>
      </c>
      <c r="AT153" s="142" t="s">
        <v>165</v>
      </c>
      <c r="AU153" s="142" t="s">
        <v>81</v>
      </c>
      <c r="AY153" s="17" t="s">
        <v>163</v>
      </c>
      <c r="BE153" s="143">
        <f>IF(N153="základní",J153,0)</f>
        <v>0</v>
      </c>
      <c r="BF153" s="143">
        <f>IF(N153="snížená",J153,0)</f>
        <v>0</v>
      </c>
      <c r="BG153" s="143">
        <f>IF(N153="zákl. přenesená",J153,0)</f>
        <v>0</v>
      </c>
      <c r="BH153" s="143">
        <f>IF(N153="sníž. přenesená",J153,0)</f>
        <v>0</v>
      </c>
      <c r="BI153" s="143">
        <f>IF(N153="nulová",J153,0)</f>
        <v>0</v>
      </c>
      <c r="BJ153" s="17" t="s">
        <v>79</v>
      </c>
      <c r="BK153" s="143">
        <f>ROUND(I153*H153,2)</f>
        <v>0</v>
      </c>
      <c r="BL153" s="17" t="s">
        <v>170</v>
      </c>
      <c r="BM153" s="142" t="s">
        <v>502</v>
      </c>
    </row>
    <row r="154" spans="2:65" s="11" customFormat="1" ht="22.9" customHeight="1">
      <c r="B154" s="119"/>
      <c r="D154" s="120" t="s">
        <v>71</v>
      </c>
      <c r="E154" s="129" t="s">
        <v>4233</v>
      </c>
      <c r="F154" s="129" t="s">
        <v>4234</v>
      </c>
      <c r="I154" s="122"/>
      <c r="J154" s="130">
        <f>BK154</f>
        <v>0</v>
      </c>
      <c r="L154" s="119"/>
      <c r="M154" s="124"/>
      <c r="P154" s="125">
        <f>SUM(P155:P156)</f>
        <v>0</v>
      </c>
      <c r="R154" s="125">
        <f>SUM(R155:R156)</f>
        <v>0</v>
      </c>
      <c r="T154" s="126">
        <f>SUM(T155:T156)</f>
        <v>0</v>
      </c>
      <c r="AR154" s="120" t="s">
        <v>79</v>
      </c>
      <c r="AT154" s="127" t="s">
        <v>71</v>
      </c>
      <c r="AU154" s="127" t="s">
        <v>79</v>
      </c>
      <c r="AY154" s="120" t="s">
        <v>163</v>
      </c>
      <c r="BK154" s="128">
        <f>SUM(BK155:BK156)</f>
        <v>0</v>
      </c>
    </row>
    <row r="155" spans="2:65" s="1" customFormat="1" ht="21.75" customHeight="1">
      <c r="B155" s="32"/>
      <c r="C155" s="131" t="s">
        <v>335</v>
      </c>
      <c r="D155" s="131" t="s">
        <v>165</v>
      </c>
      <c r="E155" s="132" t="s">
        <v>3159</v>
      </c>
      <c r="F155" s="133" t="s">
        <v>4224</v>
      </c>
      <c r="G155" s="134" t="s">
        <v>2382</v>
      </c>
      <c r="H155" s="135">
        <v>1</v>
      </c>
      <c r="I155" s="136"/>
      <c r="J155" s="137">
        <f>ROUND(I155*H155,2)</f>
        <v>0</v>
      </c>
      <c r="K155" s="133" t="s">
        <v>192</v>
      </c>
      <c r="L155" s="32"/>
      <c r="M155" s="138" t="s">
        <v>19</v>
      </c>
      <c r="N155" s="139" t="s">
        <v>43</v>
      </c>
      <c r="P155" s="140">
        <f>O155*H155</f>
        <v>0</v>
      </c>
      <c r="Q155" s="140">
        <v>0</v>
      </c>
      <c r="R155" s="140">
        <f>Q155*H155</f>
        <v>0</v>
      </c>
      <c r="S155" s="140">
        <v>0</v>
      </c>
      <c r="T155" s="141">
        <f>S155*H155</f>
        <v>0</v>
      </c>
      <c r="AR155" s="142" t="s">
        <v>170</v>
      </c>
      <c r="AT155" s="142" t="s">
        <v>165</v>
      </c>
      <c r="AU155" s="142" t="s">
        <v>81</v>
      </c>
      <c r="AY155" s="17" t="s">
        <v>163</v>
      </c>
      <c r="BE155" s="143">
        <f>IF(N155="základní",J155,0)</f>
        <v>0</v>
      </c>
      <c r="BF155" s="143">
        <f>IF(N155="snížená",J155,0)</f>
        <v>0</v>
      </c>
      <c r="BG155" s="143">
        <f>IF(N155="zákl. přenesená",J155,0)</f>
        <v>0</v>
      </c>
      <c r="BH155" s="143">
        <f>IF(N155="sníž. přenesená",J155,0)</f>
        <v>0</v>
      </c>
      <c r="BI155" s="143">
        <f>IF(N155="nulová",J155,0)</f>
        <v>0</v>
      </c>
      <c r="BJ155" s="17" t="s">
        <v>79</v>
      </c>
      <c r="BK155" s="143">
        <f>ROUND(I155*H155,2)</f>
        <v>0</v>
      </c>
      <c r="BL155" s="17" t="s">
        <v>170</v>
      </c>
      <c r="BM155" s="142" t="s">
        <v>516</v>
      </c>
    </row>
    <row r="156" spans="2:65" s="1" customFormat="1" ht="29.25">
      <c r="B156" s="32"/>
      <c r="D156" s="148" t="s">
        <v>276</v>
      </c>
      <c r="F156" s="149" t="s">
        <v>4202</v>
      </c>
      <c r="I156" s="146"/>
      <c r="L156" s="32"/>
      <c r="M156" s="147"/>
      <c r="T156" s="53"/>
      <c r="AT156" s="17" t="s">
        <v>276</v>
      </c>
      <c r="AU156" s="17" t="s">
        <v>81</v>
      </c>
    </row>
    <row r="157" spans="2:65" s="11" customFormat="1" ht="22.9" customHeight="1">
      <c r="B157" s="119"/>
      <c r="D157" s="120" t="s">
        <v>71</v>
      </c>
      <c r="E157" s="129" t="s">
        <v>4203</v>
      </c>
      <c r="F157" s="129" t="s">
        <v>4204</v>
      </c>
      <c r="I157" s="122"/>
      <c r="J157" s="130">
        <f>BK157</f>
        <v>0</v>
      </c>
      <c r="L157" s="119"/>
      <c r="M157" s="124"/>
      <c r="P157" s="125">
        <f>SUM(P158:P159)</f>
        <v>0</v>
      </c>
      <c r="R157" s="125">
        <f>SUM(R158:R159)</f>
        <v>0</v>
      </c>
      <c r="T157" s="126">
        <f>SUM(T158:T159)</f>
        <v>0</v>
      </c>
      <c r="AR157" s="120" t="s">
        <v>79</v>
      </c>
      <c r="AT157" s="127" t="s">
        <v>71</v>
      </c>
      <c r="AU157" s="127" t="s">
        <v>79</v>
      </c>
      <c r="AY157" s="120" t="s">
        <v>163</v>
      </c>
      <c r="BK157" s="128">
        <f>SUM(BK158:BK159)</f>
        <v>0</v>
      </c>
    </row>
    <row r="158" spans="2:65" s="1" customFormat="1" ht="24.2" customHeight="1">
      <c r="B158" s="32"/>
      <c r="C158" s="131" t="s">
        <v>342</v>
      </c>
      <c r="D158" s="131" t="s">
        <v>165</v>
      </c>
      <c r="E158" s="132" t="s">
        <v>3161</v>
      </c>
      <c r="F158" s="133" t="s">
        <v>4207</v>
      </c>
      <c r="G158" s="134" t="s">
        <v>2382</v>
      </c>
      <c r="H158" s="135">
        <v>1</v>
      </c>
      <c r="I158" s="136"/>
      <c r="J158" s="137">
        <f>ROUND(I158*H158,2)</f>
        <v>0</v>
      </c>
      <c r="K158" s="133" t="s">
        <v>192</v>
      </c>
      <c r="L158" s="32"/>
      <c r="M158" s="138" t="s">
        <v>19</v>
      </c>
      <c r="N158" s="139" t="s">
        <v>43</v>
      </c>
      <c r="P158" s="140">
        <f>O158*H158</f>
        <v>0</v>
      </c>
      <c r="Q158" s="140">
        <v>0</v>
      </c>
      <c r="R158" s="140">
        <f>Q158*H158</f>
        <v>0</v>
      </c>
      <c r="S158" s="140">
        <v>0</v>
      </c>
      <c r="T158" s="141">
        <f>S158*H158</f>
        <v>0</v>
      </c>
      <c r="AR158" s="142" t="s">
        <v>170</v>
      </c>
      <c r="AT158" s="142" t="s">
        <v>165</v>
      </c>
      <c r="AU158" s="142" t="s">
        <v>81</v>
      </c>
      <c r="AY158" s="17" t="s">
        <v>163</v>
      </c>
      <c r="BE158" s="143">
        <f>IF(N158="základní",J158,0)</f>
        <v>0</v>
      </c>
      <c r="BF158" s="143">
        <f>IF(N158="snížená",J158,0)</f>
        <v>0</v>
      </c>
      <c r="BG158" s="143">
        <f>IF(N158="zákl. přenesená",J158,0)</f>
        <v>0</v>
      </c>
      <c r="BH158" s="143">
        <f>IF(N158="sníž. přenesená",J158,0)</f>
        <v>0</v>
      </c>
      <c r="BI158" s="143">
        <f>IF(N158="nulová",J158,0)</f>
        <v>0</v>
      </c>
      <c r="BJ158" s="17" t="s">
        <v>79</v>
      </c>
      <c r="BK158" s="143">
        <f>ROUND(I158*H158,2)</f>
        <v>0</v>
      </c>
      <c r="BL158" s="17" t="s">
        <v>170</v>
      </c>
      <c r="BM158" s="142" t="s">
        <v>523</v>
      </c>
    </row>
    <row r="159" spans="2:65" s="1" customFormat="1" ht="21.75" customHeight="1">
      <c r="B159" s="32"/>
      <c r="C159" s="131" t="s">
        <v>349</v>
      </c>
      <c r="D159" s="131" t="s">
        <v>165</v>
      </c>
      <c r="E159" s="132" t="s">
        <v>3163</v>
      </c>
      <c r="F159" s="133" t="s">
        <v>4209</v>
      </c>
      <c r="G159" s="134" t="s">
        <v>2382</v>
      </c>
      <c r="H159" s="135">
        <v>1</v>
      </c>
      <c r="I159" s="136"/>
      <c r="J159" s="137">
        <f>ROUND(I159*H159,2)</f>
        <v>0</v>
      </c>
      <c r="K159" s="133" t="s">
        <v>192</v>
      </c>
      <c r="L159" s="32"/>
      <c r="M159" s="138" t="s">
        <v>19</v>
      </c>
      <c r="N159" s="139" t="s">
        <v>43</v>
      </c>
      <c r="P159" s="140">
        <f>O159*H159</f>
        <v>0</v>
      </c>
      <c r="Q159" s="140">
        <v>0</v>
      </c>
      <c r="R159" s="140">
        <f>Q159*H159</f>
        <v>0</v>
      </c>
      <c r="S159" s="140">
        <v>0</v>
      </c>
      <c r="T159" s="141">
        <f>S159*H159</f>
        <v>0</v>
      </c>
      <c r="AR159" s="142" t="s">
        <v>170</v>
      </c>
      <c r="AT159" s="142" t="s">
        <v>165</v>
      </c>
      <c r="AU159" s="142" t="s">
        <v>81</v>
      </c>
      <c r="AY159" s="17" t="s">
        <v>163</v>
      </c>
      <c r="BE159" s="143">
        <f>IF(N159="základní",J159,0)</f>
        <v>0</v>
      </c>
      <c r="BF159" s="143">
        <f>IF(N159="snížená",J159,0)</f>
        <v>0</v>
      </c>
      <c r="BG159" s="143">
        <f>IF(N159="zákl. přenesená",J159,0)</f>
        <v>0</v>
      </c>
      <c r="BH159" s="143">
        <f>IF(N159="sníž. přenesená",J159,0)</f>
        <v>0</v>
      </c>
      <c r="BI159" s="143">
        <f>IF(N159="nulová",J159,0)</f>
        <v>0</v>
      </c>
      <c r="BJ159" s="17" t="s">
        <v>79</v>
      </c>
      <c r="BK159" s="143">
        <f>ROUND(I159*H159,2)</f>
        <v>0</v>
      </c>
      <c r="BL159" s="17" t="s">
        <v>170</v>
      </c>
      <c r="BM159" s="142" t="s">
        <v>531</v>
      </c>
    </row>
    <row r="160" spans="2:65" s="11" customFormat="1" ht="22.9" customHeight="1">
      <c r="B160" s="119"/>
      <c r="D160" s="120" t="s">
        <v>71</v>
      </c>
      <c r="E160" s="129" t="s">
        <v>4235</v>
      </c>
      <c r="F160" s="129" t="s">
        <v>4236</v>
      </c>
      <c r="I160" s="122"/>
      <c r="J160" s="130">
        <f>BK160</f>
        <v>0</v>
      </c>
      <c r="L160" s="119"/>
      <c r="M160" s="124"/>
      <c r="P160" s="125">
        <f>SUM(P161:P162)</f>
        <v>0</v>
      </c>
      <c r="R160" s="125">
        <f>SUM(R161:R162)</f>
        <v>0</v>
      </c>
      <c r="T160" s="126">
        <f>SUM(T161:T162)</f>
        <v>0</v>
      </c>
      <c r="AR160" s="120" t="s">
        <v>79</v>
      </c>
      <c r="AT160" s="127" t="s">
        <v>71</v>
      </c>
      <c r="AU160" s="127" t="s">
        <v>79</v>
      </c>
      <c r="AY160" s="120" t="s">
        <v>163</v>
      </c>
      <c r="BK160" s="128">
        <f>SUM(BK161:BK162)</f>
        <v>0</v>
      </c>
    </row>
    <row r="161" spans="2:65" s="1" customFormat="1" ht="16.5" customHeight="1">
      <c r="B161" s="32"/>
      <c r="C161" s="131" t="s">
        <v>356</v>
      </c>
      <c r="D161" s="131" t="s">
        <v>165</v>
      </c>
      <c r="E161" s="132" t="s">
        <v>3165</v>
      </c>
      <c r="F161" s="133" t="s">
        <v>4228</v>
      </c>
      <c r="G161" s="134" t="s">
        <v>2382</v>
      </c>
      <c r="H161" s="135">
        <v>1</v>
      </c>
      <c r="I161" s="136"/>
      <c r="J161" s="137">
        <f>ROUND(I161*H161,2)</f>
        <v>0</v>
      </c>
      <c r="K161" s="133" t="s">
        <v>192</v>
      </c>
      <c r="L161" s="32"/>
      <c r="M161" s="138" t="s">
        <v>19</v>
      </c>
      <c r="N161" s="139" t="s">
        <v>43</v>
      </c>
      <c r="P161" s="140">
        <f>O161*H161</f>
        <v>0</v>
      </c>
      <c r="Q161" s="140">
        <v>0</v>
      </c>
      <c r="R161" s="140">
        <f>Q161*H161</f>
        <v>0</v>
      </c>
      <c r="S161" s="140">
        <v>0</v>
      </c>
      <c r="T161" s="141">
        <f>S161*H161</f>
        <v>0</v>
      </c>
      <c r="AR161" s="142" t="s">
        <v>170</v>
      </c>
      <c r="AT161" s="142" t="s">
        <v>165</v>
      </c>
      <c r="AU161" s="142" t="s">
        <v>81</v>
      </c>
      <c r="AY161" s="17" t="s">
        <v>163</v>
      </c>
      <c r="BE161" s="143">
        <f>IF(N161="základní",J161,0)</f>
        <v>0</v>
      </c>
      <c r="BF161" s="143">
        <f>IF(N161="snížená",J161,0)</f>
        <v>0</v>
      </c>
      <c r="BG161" s="143">
        <f>IF(N161="zákl. přenesená",J161,0)</f>
        <v>0</v>
      </c>
      <c r="BH161" s="143">
        <f>IF(N161="sníž. přenesená",J161,0)</f>
        <v>0</v>
      </c>
      <c r="BI161" s="143">
        <f>IF(N161="nulová",J161,0)</f>
        <v>0</v>
      </c>
      <c r="BJ161" s="17" t="s">
        <v>79</v>
      </c>
      <c r="BK161" s="143">
        <f>ROUND(I161*H161,2)</f>
        <v>0</v>
      </c>
      <c r="BL161" s="17" t="s">
        <v>170</v>
      </c>
      <c r="BM161" s="142" t="s">
        <v>539</v>
      </c>
    </row>
    <row r="162" spans="2:65" s="1" customFormat="1" ht="29.25">
      <c r="B162" s="32"/>
      <c r="D162" s="148" t="s">
        <v>276</v>
      </c>
      <c r="F162" s="149" t="s">
        <v>4202</v>
      </c>
      <c r="I162" s="146"/>
      <c r="L162" s="32"/>
      <c r="M162" s="147"/>
      <c r="T162" s="53"/>
      <c r="AT162" s="17" t="s">
        <v>276</v>
      </c>
      <c r="AU162" s="17" t="s">
        <v>81</v>
      </c>
    </row>
    <row r="163" spans="2:65" s="11" customFormat="1" ht="22.9" customHeight="1">
      <c r="B163" s="119"/>
      <c r="D163" s="120" t="s">
        <v>71</v>
      </c>
      <c r="E163" s="129" t="s">
        <v>4203</v>
      </c>
      <c r="F163" s="129" t="s">
        <v>4204</v>
      </c>
      <c r="I163" s="122"/>
      <c r="J163" s="130">
        <f>BK163</f>
        <v>0</v>
      </c>
      <c r="L163" s="119"/>
      <c r="M163" s="124"/>
      <c r="P163" s="125">
        <f>SUM(P164:P165)</f>
        <v>0</v>
      </c>
      <c r="R163" s="125">
        <f>SUM(R164:R165)</f>
        <v>0</v>
      </c>
      <c r="T163" s="126">
        <f>SUM(T164:T165)</f>
        <v>0</v>
      </c>
      <c r="AR163" s="120" t="s">
        <v>79</v>
      </c>
      <c r="AT163" s="127" t="s">
        <v>71</v>
      </c>
      <c r="AU163" s="127" t="s">
        <v>79</v>
      </c>
      <c r="AY163" s="120" t="s">
        <v>163</v>
      </c>
      <c r="BK163" s="128">
        <f>SUM(BK164:BK165)</f>
        <v>0</v>
      </c>
    </row>
    <row r="164" spans="2:65" s="1" customFormat="1" ht="21.75" customHeight="1">
      <c r="B164" s="32"/>
      <c r="C164" s="131" t="s">
        <v>363</v>
      </c>
      <c r="D164" s="131" t="s">
        <v>165</v>
      </c>
      <c r="E164" s="132" t="s">
        <v>3167</v>
      </c>
      <c r="F164" s="133" t="s">
        <v>4209</v>
      </c>
      <c r="G164" s="134" t="s">
        <v>2382</v>
      </c>
      <c r="H164" s="135">
        <v>1</v>
      </c>
      <c r="I164" s="136"/>
      <c r="J164" s="137">
        <f>ROUND(I164*H164,2)</f>
        <v>0</v>
      </c>
      <c r="K164" s="133" t="s">
        <v>192</v>
      </c>
      <c r="L164" s="32"/>
      <c r="M164" s="138" t="s">
        <v>19</v>
      </c>
      <c r="N164" s="139" t="s">
        <v>43</v>
      </c>
      <c r="P164" s="140">
        <f>O164*H164</f>
        <v>0</v>
      </c>
      <c r="Q164" s="140">
        <v>0</v>
      </c>
      <c r="R164" s="140">
        <f>Q164*H164</f>
        <v>0</v>
      </c>
      <c r="S164" s="140">
        <v>0</v>
      </c>
      <c r="T164" s="141">
        <f>S164*H164</f>
        <v>0</v>
      </c>
      <c r="AR164" s="142" t="s">
        <v>170</v>
      </c>
      <c r="AT164" s="142" t="s">
        <v>165</v>
      </c>
      <c r="AU164" s="142" t="s">
        <v>81</v>
      </c>
      <c r="AY164" s="17" t="s">
        <v>163</v>
      </c>
      <c r="BE164" s="143">
        <f>IF(N164="základní",J164,0)</f>
        <v>0</v>
      </c>
      <c r="BF164" s="143">
        <f>IF(N164="snížená",J164,0)</f>
        <v>0</v>
      </c>
      <c r="BG164" s="143">
        <f>IF(N164="zákl. přenesená",J164,0)</f>
        <v>0</v>
      </c>
      <c r="BH164" s="143">
        <f>IF(N164="sníž. přenesená",J164,0)</f>
        <v>0</v>
      </c>
      <c r="BI164" s="143">
        <f>IF(N164="nulová",J164,0)</f>
        <v>0</v>
      </c>
      <c r="BJ164" s="17" t="s">
        <v>79</v>
      </c>
      <c r="BK164" s="143">
        <f>ROUND(I164*H164,2)</f>
        <v>0</v>
      </c>
      <c r="BL164" s="17" t="s">
        <v>170</v>
      </c>
      <c r="BM164" s="142" t="s">
        <v>551</v>
      </c>
    </row>
    <row r="165" spans="2:65" s="1" customFormat="1" ht="21.75" customHeight="1">
      <c r="B165" s="32"/>
      <c r="C165" s="131" t="s">
        <v>369</v>
      </c>
      <c r="D165" s="131" t="s">
        <v>165</v>
      </c>
      <c r="E165" s="132" t="s">
        <v>3169</v>
      </c>
      <c r="F165" s="133" t="s">
        <v>4237</v>
      </c>
      <c r="G165" s="134" t="s">
        <v>2382</v>
      </c>
      <c r="H165" s="135">
        <v>1</v>
      </c>
      <c r="I165" s="136"/>
      <c r="J165" s="137">
        <f>ROUND(I165*H165,2)</f>
        <v>0</v>
      </c>
      <c r="K165" s="133" t="s">
        <v>192</v>
      </c>
      <c r="L165" s="32"/>
      <c r="M165" s="138" t="s">
        <v>19</v>
      </c>
      <c r="N165" s="139" t="s">
        <v>43</v>
      </c>
      <c r="P165" s="140">
        <f>O165*H165</f>
        <v>0</v>
      </c>
      <c r="Q165" s="140">
        <v>0</v>
      </c>
      <c r="R165" s="140">
        <f>Q165*H165</f>
        <v>0</v>
      </c>
      <c r="S165" s="140">
        <v>0</v>
      </c>
      <c r="T165" s="141">
        <f>S165*H165</f>
        <v>0</v>
      </c>
      <c r="AR165" s="142" t="s">
        <v>170</v>
      </c>
      <c r="AT165" s="142" t="s">
        <v>165</v>
      </c>
      <c r="AU165" s="142" t="s">
        <v>81</v>
      </c>
      <c r="AY165" s="17" t="s">
        <v>163</v>
      </c>
      <c r="BE165" s="143">
        <f>IF(N165="základní",J165,0)</f>
        <v>0</v>
      </c>
      <c r="BF165" s="143">
        <f>IF(N165="snížená",J165,0)</f>
        <v>0</v>
      </c>
      <c r="BG165" s="143">
        <f>IF(N165="zákl. přenesená",J165,0)</f>
        <v>0</v>
      </c>
      <c r="BH165" s="143">
        <f>IF(N165="sníž. přenesená",J165,0)</f>
        <v>0</v>
      </c>
      <c r="BI165" s="143">
        <f>IF(N165="nulová",J165,0)</f>
        <v>0</v>
      </c>
      <c r="BJ165" s="17" t="s">
        <v>79</v>
      </c>
      <c r="BK165" s="143">
        <f>ROUND(I165*H165,2)</f>
        <v>0</v>
      </c>
      <c r="BL165" s="17" t="s">
        <v>170</v>
      </c>
      <c r="BM165" s="142" t="s">
        <v>563</v>
      </c>
    </row>
    <row r="166" spans="2:65" s="11" customFormat="1" ht="25.9" customHeight="1">
      <c r="B166" s="119"/>
      <c r="D166" s="120" t="s">
        <v>71</v>
      </c>
      <c r="E166" s="121" t="s">
        <v>2806</v>
      </c>
      <c r="F166" s="121" t="s">
        <v>4238</v>
      </c>
      <c r="I166" s="122"/>
      <c r="J166" s="123">
        <f>BK166</f>
        <v>0</v>
      </c>
      <c r="L166" s="119"/>
      <c r="M166" s="124"/>
      <c r="P166" s="125">
        <f>SUM(P167:P197)</f>
        <v>0</v>
      </c>
      <c r="R166" s="125">
        <f>SUM(R167:R197)</f>
        <v>0</v>
      </c>
      <c r="T166" s="126">
        <f>SUM(T167:T197)</f>
        <v>0</v>
      </c>
      <c r="AR166" s="120" t="s">
        <v>79</v>
      </c>
      <c r="AT166" s="127" t="s">
        <v>71</v>
      </c>
      <c r="AU166" s="127" t="s">
        <v>72</v>
      </c>
      <c r="AY166" s="120" t="s">
        <v>163</v>
      </c>
      <c r="BK166" s="128">
        <f>SUM(BK167:BK197)</f>
        <v>0</v>
      </c>
    </row>
    <row r="167" spans="2:65" s="1" customFormat="1" ht="16.5" customHeight="1">
      <c r="B167" s="32"/>
      <c r="C167" s="131" t="s">
        <v>375</v>
      </c>
      <c r="D167" s="131" t="s">
        <v>165</v>
      </c>
      <c r="E167" s="132" t="s">
        <v>2808</v>
      </c>
      <c r="F167" s="133" t="s">
        <v>4239</v>
      </c>
      <c r="G167" s="134" t="s">
        <v>2382</v>
      </c>
      <c r="H167" s="135">
        <v>57</v>
      </c>
      <c r="I167" s="136"/>
      <c r="J167" s="137">
        <f t="shared" ref="J167:J197" si="10">ROUND(I167*H167,2)</f>
        <v>0</v>
      </c>
      <c r="K167" s="133" t="s">
        <v>192</v>
      </c>
      <c r="L167" s="32"/>
      <c r="M167" s="138" t="s">
        <v>19</v>
      </c>
      <c r="N167" s="139" t="s">
        <v>43</v>
      </c>
      <c r="P167" s="140">
        <f t="shared" ref="P167:P197" si="11">O167*H167</f>
        <v>0</v>
      </c>
      <c r="Q167" s="140">
        <v>0</v>
      </c>
      <c r="R167" s="140">
        <f t="shared" ref="R167:R197" si="12">Q167*H167</f>
        <v>0</v>
      </c>
      <c r="S167" s="140">
        <v>0</v>
      </c>
      <c r="T167" s="141">
        <f t="shared" ref="T167:T197" si="13">S167*H167</f>
        <v>0</v>
      </c>
      <c r="AR167" s="142" t="s">
        <v>170</v>
      </c>
      <c r="AT167" s="142" t="s">
        <v>165</v>
      </c>
      <c r="AU167" s="142" t="s">
        <v>79</v>
      </c>
      <c r="AY167" s="17" t="s">
        <v>163</v>
      </c>
      <c r="BE167" s="143">
        <f t="shared" ref="BE167:BE197" si="14">IF(N167="základní",J167,0)</f>
        <v>0</v>
      </c>
      <c r="BF167" s="143">
        <f t="shared" ref="BF167:BF197" si="15">IF(N167="snížená",J167,0)</f>
        <v>0</v>
      </c>
      <c r="BG167" s="143">
        <f t="shared" ref="BG167:BG197" si="16">IF(N167="zákl. přenesená",J167,0)</f>
        <v>0</v>
      </c>
      <c r="BH167" s="143">
        <f t="shared" ref="BH167:BH197" si="17">IF(N167="sníž. přenesená",J167,0)</f>
        <v>0</v>
      </c>
      <c r="BI167" s="143">
        <f t="shared" ref="BI167:BI197" si="18">IF(N167="nulová",J167,0)</f>
        <v>0</v>
      </c>
      <c r="BJ167" s="17" t="s">
        <v>79</v>
      </c>
      <c r="BK167" s="143">
        <f t="shared" ref="BK167:BK197" si="19">ROUND(I167*H167,2)</f>
        <v>0</v>
      </c>
      <c r="BL167" s="17" t="s">
        <v>170</v>
      </c>
      <c r="BM167" s="142" t="s">
        <v>576</v>
      </c>
    </row>
    <row r="168" spans="2:65" s="1" customFormat="1" ht="16.5" customHeight="1">
      <c r="B168" s="32"/>
      <c r="C168" s="131" t="s">
        <v>381</v>
      </c>
      <c r="D168" s="131" t="s">
        <v>165</v>
      </c>
      <c r="E168" s="132" t="s">
        <v>2811</v>
      </c>
      <c r="F168" s="133" t="s">
        <v>4240</v>
      </c>
      <c r="G168" s="134" t="s">
        <v>2382</v>
      </c>
      <c r="H168" s="135">
        <v>1</v>
      </c>
      <c r="I168" s="136"/>
      <c r="J168" s="137">
        <f t="shared" si="10"/>
        <v>0</v>
      </c>
      <c r="K168" s="133" t="s">
        <v>192</v>
      </c>
      <c r="L168" s="32"/>
      <c r="M168" s="138" t="s">
        <v>19</v>
      </c>
      <c r="N168" s="139" t="s">
        <v>43</v>
      </c>
      <c r="P168" s="140">
        <f t="shared" si="11"/>
        <v>0</v>
      </c>
      <c r="Q168" s="140">
        <v>0</v>
      </c>
      <c r="R168" s="140">
        <f t="shared" si="12"/>
        <v>0</v>
      </c>
      <c r="S168" s="140">
        <v>0</v>
      </c>
      <c r="T168" s="141">
        <f t="shared" si="13"/>
        <v>0</v>
      </c>
      <c r="AR168" s="142" t="s">
        <v>170</v>
      </c>
      <c r="AT168" s="142" t="s">
        <v>165</v>
      </c>
      <c r="AU168" s="142" t="s">
        <v>79</v>
      </c>
      <c r="AY168" s="17" t="s">
        <v>163</v>
      </c>
      <c r="BE168" s="143">
        <f t="shared" si="14"/>
        <v>0</v>
      </c>
      <c r="BF168" s="143">
        <f t="shared" si="15"/>
        <v>0</v>
      </c>
      <c r="BG168" s="143">
        <f t="shared" si="16"/>
        <v>0</v>
      </c>
      <c r="BH168" s="143">
        <f t="shared" si="17"/>
        <v>0</v>
      </c>
      <c r="BI168" s="143">
        <f t="shared" si="18"/>
        <v>0</v>
      </c>
      <c r="BJ168" s="17" t="s">
        <v>79</v>
      </c>
      <c r="BK168" s="143">
        <f t="shared" si="19"/>
        <v>0</v>
      </c>
      <c r="BL168" s="17" t="s">
        <v>170</v>
      </c>
      <c r="BM168" s="142" t="s">
        <v>594</v>
      </c>
    </row>
    <row r="169" spans="2:65" s="1" customFormat="1" ht="16.5" customHeight="1">
      <c r="B169" s="32"/>
      <c r="C169" s="131" t="s">
        <v>387</v>
      </c>
      <c r="D169" s="131" t="s">
        <v>165</v>
      </c>
      <c r="E169" s="132" t="s">
        <v>2813</v>
      </c>
      <c r="F169" s="133" t="s">
        <v>4241</v>
      </c>
      <c r="G169" s="134" t="s">
        <v>2382</v>
      </c>
      <c r="H169" s="135">
        <v>7</v>
      </c>
      <c r="I169" s="136"/>
      <c r="J169" s="137">
        <f t="shared" si="10"/>
        <v>0</v>
      </c>
      <c r="K169" s="133" t="s">
        <v>192</v>
      </c>
      <c r="L169" s="32"/>
      <c r="M169" s="138" t="s">
        <v>19</v>
      </c>
      <c r="N169" s="139" t="s">
        <v>43</v>
      </c>
      <c r="P169" s="140">
        <f t="shared" si="11"/>
        <v>0</v>
      </c>
      <c r="Q169" s="140">
        <v>0</v>
      </c>
      <c r="R169" s="140">
        <f t="shared" si="12"/>
        <v>0</v>
      </c>
      <c r="S169" s="140">
        <v>0</v>
      </c>
      <c r="T169" s="141">
        <f t="shared" si="13"/>
        <v>0</v>
      </c>
      <c r="AR169" s="142" t="s">
        <v>170</v>
      </c>
      <c r="AT169" s="142" t="s">
        <v>165</v>
      </c>
      <c r="AU169" s="142" t="s">
        <v>79</v>
      </c>
      <c r="AY169" s="17" t="s">
        <v>163</v>
      </c>
      <c r="BE169" s="143">
        <f t="shared" si="14"/>
        <v>0</v>
      </c>
      <c r="BF169" s="143">
        <f t="shared" si="15"/>
        <v>0</v>
      </c>
      <c r="BG169" s="143">
        <f t="shared" si="16"/>
        <v>0</v>
      </c>
      <c r="BH169" s="143">
        <f t="shared" si="17"/>
        <v>0</v>
      </c>
      <c r="BI169" s="143">
        <f t="shared" si="18"/>
        <v>0</v>
      </c>
      <c r="BJ169" s="17" t="s">
        <v>79</v>
      </c>
      <c r="BK169" s="143">
        <f t="shared" si="19"/>
        <v>0</v>
      </c>
      <c r="BL169" s="17" t="s">
        <v>170</v>
      </c>
      <c r="BM169" s="142" t="s">
        <v>608</v>
      </c>
    </row>
    <row r="170" spans="2:65" s="1" customFormat="1" ht="16.5" customHeight="1">
      <c r="B170" s="32"/>
      <c r="C170" s="131" t="s">
        <v>393</v>
      </c>
      <c r="D170" s="131" t="s">
        <v>165</v>
      </c>
      <c r="E170" s="132" t="s">
        <v>2815</v>
      </c>
      <c r="F170" s="133" t="s">
        <v>4242</v>
      </c>
      <c r="G170" s="134" t="s">
        <v>2382</v>
      </c>
      <c r="H170" s="135">
        <v>15</v>
      </c>
      <c r="I170" s="136"/>
      <c r="J170" s="137">
        <f t="shared" si="10"/>
        <v>0</v>
      </c>
      <c r="K170" s="133" t="s">
        <v>192</v>
      </c>
      <c r="L170" s="32"/>
      <c r="M170" s="138" t="s">
        <v>19</v>
      </c>
      <c r="N170" s="139" t="s">
        <v>43</v>
      </c>
      <c r="P170" s="140">
        <f t="shared" si="11"/>
        <v>0</v>
      </c>
      <c r="Q170" s="140">
        <v>0</v>
      </c>
      <c r="R170" s="140">
        <f t="shared" si="12"/>
        <v>0</v>
      </c>
      <c r="S170" s="140">
        <v>0</v>
      </c>
      <c r="T170" s="141">
        <f t="shared" si="13"/>
        <v>0</v>
      </c>
      <c r="AR170" s="142" t="s">
        <v>170</v>
      </c>
      <c r="AT170" s="142" t="s">
        <v>165</v>
      </c>
      <c r="AU170" s="142" t="s">
        <v>79</v>
      </c>
      <c r="AY170" s="17" t="s">
        <v>163</v>
      </c>
      <c r="BE170" s="143">
        <f t="shared" si="14"/>
        <v>0</v>
      </c>
      <c r="BF170" s="143">
        <f t="shared" si="15"/>
        <v>0</v>
      </c>
      <c r="BG170" s="143">
        <f t="shared" si="16"/>
        <v>0</v>
      </c>
      <c r="BH170" s="143">
        <f t="shared" si="17"/>
        <v>0</v>
      </c>
      <c r="BI170" s="143">
        <f t="shared" si="18"/>
        <v>0</v>
      </c>
      <c r="BJ170" s="17" t="s">
        <v>79</v>
      </c>
      <c r="BK170" s="143">
        <f t="shared" si="19"/>
        <v>0</v>
      </c>
      <c r="BL170" s="17" t="s">
        <v>170</v>
      </c>
      <c r="BM170" s="142" t="s">
        <v>629</v>
      </c>
    </row>
    <row r="171" spans="2:65" s="1" customFormat="1" ht="16.5" customHeight="1">
      <c r="B171" s="32"/>
      <c r="C171" s="131" t="s">
        <v>400</v>
      </c>
      <c r="D171" s="131" t="s">
        <v>165</v>
      </c>
      <c r="E171" s="132" t="s">
        <v>2817</v>
      </c>
      <c r="F171" s="133" t="s">
        <v>4243</v>
      </c>
      <c r="G171" s="134" t="s">
        <v>2382</v>
      </c>
      <c r="H171" s="135">
        <v>13</v>
      </c>
      <c r="I171" s="136"/>
      <c r="J171" s="137">
        <f t="shared" si="10"/>
        <v>0</v>
      </c>
      <c r="K171" s="133" t="s">
        <v>192</v>
      </c>
      <c r="L171" s="32"/>
      <c r="M171" s="138" t="s">
        <v>19</v>
      </c>
      <c r="N171" s="139" t="s">
        <v>43</v>
      </c>
      <c r="P171" s="140">
        <f t="shared" si="11"/>
        <v>0</v>
      </c>
      <c r="Q171" s="140">
        <v>0</v>
      </c>
      <c r="R171" s="140">
        <f t="shared" si="12"/>
        <v>0</v>
      </c>
      <c r="S171" s="140">
        <v>0</v>
      </c>
      <c r="T171" s="141">
        <f t="shared" si="13"/>
        <v>0</v>
      </c>
      <c r="AR171" s="142" t="s">
        <v>170</v>
      </c>
      <c r="AT171" s="142" t="s">
        <v>165</v>
      </c>
      <c r="AU171" s="142" t="s">
        <v>79</v>
      </c>
      <c r="AY171" s="17" t="s">
        <v>163</v>
      </c>
      <c r="BE171" s="143">
        <f t="shared" si="14"/>
        <v>0</v>
      </c>
      <c r="BF171" s="143">
        <f t="shared" si="15"/>
        <v>0</v>
      </c>
      <c r="BG171" s="143">
        <f t="shared" si="16"/>
        <v>0</v>
      </c>
      <c r="BH171" s="143">
        <f t="shared" si="17"/>
        <v>0</v>
      </c>
      <c r="BI171" s="143">
        <f t="shared" si="18"/>
        <v>0</v>
      </c>
      <c r="BJ171" s="17" t="s">
        <v>79</v>
      </c>
      <c r="BK171" s="143">
        <f t="shared" si="19"/>
        <v>0</v>
      </c>
      <c r="BL171" s="17" t="s">
        <v>170</v>
      </c>
      <c r="BM171" s="142" t="s">
        <v>638</v>
      </c>
    </row>
    <row r="172" spans="2:65" s="1" customFormat="1" ht="16.5" customHeight="1">
      <c r="B172" s="32"/>
      <c r="C172" s="131" t="s">
        <v>405</v>
      </c>
      <c r="D172" s="131" t="s">
        <v>165</v>
      </c>
      <c r="E172" s="132" t="s">
        <v>2819</v>
      </c>
      <c r="F172" s="133" t="s">
        <v>4244</v>
      </c>
      <c r="G172" s="134" t="s">
        <v>2382</v>
      </c>
      <c r="H172" s="135">
        <v>13</v>
      </c>
      <c r="I172" s="136"/>
      <c r="J172" s="137">
        <f t="shared" si="10"/>
        <v>0</v>
      </c>
      <c r="K172" s="133" t="s">
        <v>192</v>
      </c>
      <c r="L172" s="32"/>
      <c r="M172" s="138" t="s">
        <v>19</v>
      </c>
      <c r="N172" s="139" t="s">
        <v>43</v>
      </c>
      <c r="P172" s="140">
        <f t="shared" si="11"/>
        <v>0</v>
      </c>
      <c r="Q172" s="140">
        <v>0</v>
      </c>
      <c r="R172" s="140">
        <f t="shared" si="12"/>
        <v>0</v>
      </c>
      <c r="S172" s="140">
        <v>0</v>
      </c>
      <c r="T172" s="141">
        <f t="shared" si="13"/>
        <v>0</v>
      </c>
      <c r="AR172" s="142" t="s">
        <v>170</v>
      </c>
      <c r="AT172" s="142" t="s">
        <v>165</v>
      </c>
      <c r="AU172" s="142" t="s">
        <v>79</v>
      </c>
      <c r="AY172" s="17" t="s">
        <v>163</v>
      </c>
      <c r="BE172" s="143">
        <f t="shared" si="14"/>
        <v>0</v>
      </c>
      <c r="BF172" s="143">
        <f t="shared" si="15"/>
        <v>0</v>
      </c>
      <c r="BG172" s="143">
        <f t="shared" si="16"/>
        <v>0</v>
      </c>
      <c r="BH172" s="143">
        <f t="shared" si="17"/>
        <v>0</v>
      </c>
      <c r="BI172" s="143">
        <f t="shared" si="18"/>
        <v>0</v>
      </c>
      <c r="BJ172" s="17" t="s">
        <v>79</v>
      </c>
      <c r="BK172" s="143">
        <f t="shared" si="19"/>
        <v>0</v>
      </c>
      <c r="BL172" s="17" t="s">
        <v>170</v>
      </c>
      <c r="BM172" s="142" t="s">
        <v>650</v>
      </c>
    </row>
    <row r="173" spans="2:65" s="1" customFormat="1" ht="16.5" customHeight="1">
      <c r="B173" s="32"/>
      <c r="C173" s="131" t="s">
        <v>411</v>
      </c>
      <c r="D173" s="131" t="s">
        <v>165</v>
      </c>
      <c r="E173" s="132" t="s">
        <v>2822</v>
      </c>
      <c r="F173" s="133" t="s">
        <v>4245</v>
      </c>
      <c r="G173" s="134" t="s">
        <v>2382</v>
      </c>
      <c r="H173" s="135">
        <v>13</v>
      </c>
      <c r="I173" s="136"/>
      <c r="J173" s="137">
        <f t="shared" si="10"/>
        <v>0</v>
      </c>
      <c r="K173" s="133" t="s">
        <v>192</v>
      </c>
      <c r="L173" s="32"/>
      <c r="M173" s="138" t="s">
        <v>19</v>
      </c>
      <c r="N173" s="139" t="s">
        <v>43</v>
      </c>
      <c r="P173" s="140">
        <f t="shared" si="11"/>
        <v>0</v>
      </c>
      <c r="Q173" s="140">
        <v>0</v>
      </c>
      <c r="R173" s="140">
        <f t="shared" si="12"/>
        <v>0</v>
      </c>
      <c r="S173" s="140">
        <v>0</v>
      </c>
      <c r="T173" s="141">
        <f t="shared" si="13"/>
        <v>0</v>
      </c>
      <c r="AR173" s="142" t="s">
        <v>170</v>
      </c>
      <c r="AT173" s="142" t="s">
        <v>165</v>
      </c>
      <c r="AU173" s="142" t="s">
        <v>79</v>
      </c>
      <c r="AY173" s="17" t="s">
        <v>163</v>
      </c>
      <c r="BE173" s="143">
        <f t="shared" si="14"/>
        <v>0</v>
      </c>
      <c r="BF173" s="143">
        <f t="shared" si="15"/>
        <v>0</v>
      </c>
      <c r="BG173" s="143">
        <f t="shared" si="16"/>
        <v>0</v>
      </c>
      <c r="BH173" s="143">
        <f t="shared" si="17"/>
        <v>0</v>
      </c>
      <c r="BI173" s="143">
        <f t="shared" si="18"/>
        <v>0</v>
      </c>
      <c r="BJ173" s="17" t="s">
        <v>79</v>
      </c>
      <c r="BK173" s="143">
        <f t="shared" si="19"/>
        <v>0</v>
      </c>
      <c r="BL173" s="17" t="s">
        <v>170</v>
      </c>
      <c r="BM173" s="142" t="s">
        <v>664</v>
      </c>
    </row>
    <row r="174" spans="2:65" s="1" customFormat="1" ht="21.75" customHeight="1">
      <c r="B174" s="32"/>
      <c r="C174" s="131" t="s">
        <v>414</v>
      </c>
      <c r="D174" s="131" t="s">
        <v>165</v>
      </c>
      <c r="E174" s="132" t="s">
        <v>2824</v>
      </c>
      <c r="F174" s="133" t="s">
        <v>4246</v>
      </c>
      <c r="G174" s="134" t="s">
        <v>2382</v>
      </c>
      <c r="H174" s="135">
        <v>8</v>
      </c>
      <c r="I174" s="136"/>
      <c r="J174" s="137">
        <f t="shared" si="10"/>
        <v>0</v>
      </c>
      <c r="K174" s="133" t="s">
        <v>192</v>
      </c>
      <c r="L174" s="32"/>
      <c r="M174" s="138" t="s">
        <v>19</v>
      </c>
      <c r="N174" s="139" t="s">
        <v>43</v>
      </c>
      <c r="P174" s="140">
        <f t="shared" si="11"/>
        <v>0</v>
      </c>
      <c r="Q174" s="140">
        <v>0</v>
      </c>
      <c r="R174" s="140">
        <f t="shared" si="12"/>
        <v>0</v>
      </c>
      <c r="S174" s="140">
        <v>0</v>
      </c>
      <c r="T174" s="141">
        <f t="shared" si="13"/>
        <v>0</v>
      </c>
      <c r="AR174" s="142" t="s">
        <v>170</v>
      </c>
      <c r="AT174" s="142" t="s">
        <v>165</v>
      </c>
      <c r="AU174" s="142" t="s">
        <v>79</v>
      </c>
      <c r="AY174" s="17" t="s">
        <v>163</v>
      </c>
      <c r="BE174" s="143">
        <f t="shared" si="14"/>
        <v>0</v>
      </c>
      <c r="BF174" s="143">
        <f t="shared" si="15"/>
        <v>0</v>
      </c>
      <c r="BG174" s="143">
        <f t="shared" si="16"/>
        <v>0</v>
      </c>
      <c r="BH174" s="143">
        <f t="shared" si="17"/>
        <v>0</v>
      </c>
      <c r="BI174" s="143">
        <f t="shared" si="18"/>
        <v>0</v>
      </c>
      <c r="BJ174" s="17" t="s">
        <v>79</v>
      </c>
      <c r="BK174" s="143">
        <f t="shared" si="19"/>
        <v>0</v>
      </c>
      <c r="BL174" s="17" t="s">
        <v>170</v>
      </c>
      <c r="BM174" s="142" t="s">
        <v>676</v>
      </c>
    </row>
    <row r="175" spans="2:65" s="1" customFormat="1" ht="21.75" customHeight="1">
      <c r="B175" s="32"/>
      <c r="C175" s="131" t="s">
        <v>420</v>
      </c>
      <c r="D175" s="131" t="s">
        <v>165</v>
      </c>
      <c r="E175" s="132" t="s">
        <v>2826</v>
      </c>
      <c r="F175" s="133" t="s">
        <v>4247</v>
      </c>
      <c r="G175" s="134" t="s">
        <v>2382</v>
      </c>
      <c r="H175" s="135">
        <v>3</v>
      </c>
      <c r="I175" s="136"/>
      <c r="J175" s="137">
        <f t="shared" si="10"/>
        <v>0</v>
      </c>
      <c r="K175" s="133" t="s">
        <v>192</v>
      </c>
      <c r="L175" s="32"/>
      <c r="M175" s="138" t="s">
        <v>19</v>
      </c>
      <c r="N175" s="139" t="s">
        <v>43</v>
      </c>
      <c r="P175" s="140">
        <f t="shared" si="11"/>
        <v>0</v>
      </c>
      <c r="Q175" s="140">
        <v>0</v>
      </c>
      <c r="R175" s="140">
        <f t="shared" si="12"/>
        <v>0</v>
      </c>
      <c r="S175" s="140">
        <v>0</v>
      </c>
      <c r="T175" s="141">
        <f t="shared" si="13"/>
        <v>0</v>
      </c>
      <c r="AR175" s="142" t="s">
        <v>170</v>
      </c>
      <c r="AT175" s="142" t="s">
        <v>165</v>
      </c>
      <c r="AU175" s="142" t="s">
        <v>79</v>
      </c>
      <c r="AY175" s="17" t="s">
        <v>163</v>
      </c>
      <c r="BE175" s="143">
        <f t="shared" si="14"/>
        <v>0</v>
      </c>
      <c r="BF175" s="143">
        <f t="shared" si="15"/>
        <v>0</v>
      </c>
      <c r="BG175" s="143">
        <f t="shared" si="16"/>
        <v>0</v>
      </c>
      <c r="BH175" s="143">
        <f t="shared" si="17"/>
        <v>0</v>
      </c>
      <c r="BI175" s="143">
        <f t="shared" si="18"/>
        <v>0</v>
      </c>
      <c r="BJ175" s="17" t="s">
        <v>79</v>
      </c>
      <c r="BK175" s="143">
        <f t="shared" si="19"/>
        <v>0</v>
      </c>
      <c r="BL175" s="17" t="s">
        <v>170</v>
      </c>
      <c r="BM175" s="142" t="s">
        <v>691</v>
      </c>
    </row>
    <row r="176" spans="2:65" s="1" customFormat="1" ht="16.5" customHeight="1">
      <c r="B176" s="32"/>
      <c r="C176" s="131" t="s">
        <v>428</v>
      </c>
      <c r="D176" s="131" t="s">
        <v>165</v>
      </c>
      <c r="E176" s="132" t="s">
        <v>2828</v>
      </c>
      <c r="F176" s="133" t="s">
        <v>4248</v>
      </c>
      <c r="G176" s="134" t="s">
        <v>2382</v>
      </c>
      <c r="H176" s="135">
        <v>3</v>
      </c>
      <c r="I176" s="136"/>
      <c r="J176" s="137">
        <f t="shared" si="10"/>
        <v>0</v>
      </c>
      <c r="K176" s="133" t="s">
        <v>192</v>
      </c>
      <c r="L176" s="32"/>
      <c r="M176" s="138" t="s">
        <v>19</v>
      </c>
      <c r="N176" s="139" t="s">
        <v>43</v>
      </c>
      <c r="P176" s="140">
        <f t="shared" si="11"/>
        <v>0</v>
      </c>
      <c r="Q176" s="140">
        <v>0</v>
      </c>
      <c r="R176" s="140">
        <f t="shared" si="12"/>
        <v>0</v>
      </c>
      <c r="S176" s="140">
        <v>0</v>
      </c>
      <c r="T176" s="141">
        <f t="shared" si="13"/>
        <v>0</v>
      </c>
      <c r="AR176" s="142" t="s">
        <v>170</v>
      </c>
      <c r="AT176" s="142" t="s">
        <v>165</v>
      </c>
      <c r="AU176" s="142" t="s">
        <v>79</v>
      </c>
      <c r="AY176" s="17" t="s">
        <v>163</v>
      </c>
      <c r="BE176" s="143">
        <f t="shared" si="14"/>
        <v>0</v>
      </c>
      <c r="BF176" s="143">
        <f t="shared" si="15"/>
        <v>0</v>
      </c>
      <c r="BG176" s="143">
        <f t="shared" si="16"/>
        <v>0</v>
      </c>
      <c r="BH176" s="143">
        <f t="shared" si="17"/>
        <v>0</v>
      </c>
      <c r="BI176" s="143">
        <f t="shared" si="18"/>
        <v>0</v>
      </c>
      <c r="BJ176" s="17" t="s">
        <v>79</v>
      </c>
      <c r="BK176" s="143">
        <f t="shared" si="19"/>
        <v>0</v>
      </c>
      <c r="BL176" s="17" t="s">
        <v>170</v>
      </c>
      <c r="BM176" s="142" t="s">
        <v>705</v>
      </c>
    </row>
    <row r="177" spans="2:65" s="1" customFormat="1" ht="24.2" customHeight="1">
      <c r="B177" s="32"/>
      <c r="C177" s="131" t="s">
        <v>435</v>
      </c>
      <c r="D177" s="131" t="s">
        <v>165</v>
      </c>
      <c r="E177" s="132" t="s">
        <v>2830</v>
      </c>
      <c r="F177" s="133" t="s">
        <v>4249</v>
      </c>
      <c r="G177" s="134" t="s">
        <v>2382</v>
      </c>
      <c r="H177" s="135">
        <v>6</v>
      </c>
      <c r="I177" s="136"/>
      <c r="J177" s="137">
        <f t="shared" si="10"/>
        <v>0</v>
      </c>
      <c r="K177" s="133" t="s">
        <v>192</v>
      </c>
      <c r="L177" s="32"/>
      <c r="M177" s="138" t="s">
        <v>19</v>
      </c>
      <c r="N177" s="139" t="s">
        <v>43</v>
      </c>
      <c r="P177" s="140">
        <f t="shared" si="11"/>
        <v>0</v>
      </c>
      <c r="Q177" s="140">
        <v>0</v>
      </c>
      <c r="R177" s="140">
        <f t="shared" si="12"/>
        <v>0</v>
      </c>
      <c r="S177" s="140">
        <v>0</v>
      </c>
      <c r="T177" s="141">
        <f t="shared" si="13"/>
        <v>0</v>
      </c>
      <c r="AR177" s="142" t="s">
        <v>170</v>
      </c>
      <c r="AT177" s="142" t="s">
        <v>165</v>
      </c>
      <c r="AU177" s="142" t="s">
        <v>79</v>
      </c>
      <c r="AY177" s="17" t="s">
        <v>163</v>
      </c>
      <c r="BE177" s="143">
        <f t="shared" si="14"/>
        <v>0</v>
      </c>
      <c r="BF177" s="143">
        <f t="shared" si="15"/>
        <v>0</v>
      </c>
      <c r="BG177" s="143">
        <f t="shared" si="16"/>
        <v>0</v>
      </c>
      <c r="BH177" s="143">
        <f t="shared" si="17"/>
        <v>0</v>
      </c>
      <c r="BI177" s="143">
        <f t="shared" si="18"/>
        <v>0</v>
      </c>
      <c r="BJ177" s="17" t="s">
        <v>79</v>
      </c>
      <c r="BK177" s="143">
        <f t="shared" si="19"/>
        <v>0</v>
      </c>
      <c r="BL177" s="17" t="s">
        <v>170</v>
      </c>
      <c r="BM177" s="142" t="s">
        <v>738</v>
      </c>
    </row>
    <row r="178" spans="2:65" s="1" customFormat="1" ht="16.5" customHeight="1">
      <c r="B178" s="32"/>
      <c r="C178" s="131" t="s">
        <v>442</v>
      </c>
      <c r="D178" s="131" t="s">
        <v>165</v>
      </c>
      <c r="E178" s="132" t="s">
        <v>2833</v>
      </c>
      <c r="F178" s="133" t="s">
        <v>4250</v>
      </c>
      <c r="G178" s="134" t="s">
        <v>2382</v>
      </c>
      <c r="H178" s="135">
        <v>4</v>
      </c>
      <c r="I178" s="136"/>
      <c r="J178" s="137">
        <f t="shared" si="10"/>
        <v>0</v>
      </c>
      <c r="K178" s="133" t="s">
        <v>192</v>
      </c>
      <c r="L178" s="32"/>
      <c r="M178" s="138" t="s">
        <v>19</v>
      </c>
      <c r="N178" s="139" t="s">
        <v>43</v>
      </c>
      <c r="P178" s="140">
        <f t="shared" si="11"/>
        <v>0</v>
      </c>
      <c r="Q178" s="140">
        <v>0</v>
      </c>
      <c r="R178" s="140">
        <f t="shared" si="12"/>
        <v>0</v>
      </c>
      <c r="S178" s="140">
        <v>0</v>
      </c>
      <c r="T178" s="141">
        <f t="shared" si="13"/>
        <v>0</v>
      </c>
      <c r="AR178" s="142" t="s">
        <v>170</v>
      </c>
      <c r="AT178" s="142" t="s">
        <v>165</v>
      </c>
      <c r="AU178" s="142" t="s">
        <v>79</v>
      </c>
      <c r="AY178" s="17" t="s">
        <v>163</v>
      </c>
      <c r="BE178" s="143">
        <f t="shared" si="14"/>
        <v>0</v>
      </c>
      <c r="BF178" s="143">
        <f t="shared" si="15"/>
        <v>0</v>
      </c>
      <c r="BG178" s="143">
        <f t="shared" si="16"/>
        <v>0</v>
      </c>
      <c r="BH178" s="143">
        <f t="shared" si="17"/>
        <v>0</v>
      </c>
      <c r="BI178" s="143">
        <f t="shared" si="18"/>
        <v>0</v>
      </c>
      <c r="BJ178" s="17" t="s">
        <v>79</v>
      </c>
      <c r="BK178" s="143">
        <f t="shared" si="19"/>
        <v>0</v>
      </c>
      <c r="BL178" s="17" t="s">
        <v>170</v>
      </c>
      <c r="BM178" s="142" t="s">
        <v>749</v>
      </c>
    </row>
    <row r="179" spans="2:65" s="1" customFormat="1" ht="16.5" customHeight="1">
      <c r="B179" s="32"/>
      <c r="C179" s="131" t="s">
        <v>447</v>
      </c>
      <c r="D179" s="131" t="s">
        <v>165</v>
      </c>
      <c r="E179" s="132" t="s">
        <v>2836</v>
      </c>
      <c r="F179" s="133" t="s">
        <v>4251</v>
      </c>
      <c r="G179" s="134" t="s">
        <v>2382</v>
      </c>
      <c r="H179" s="135">
        <v>16</v>
      </c>
      <c r="I179" s="136"/>
      <c r="J179" s="137">
        <f t="shared" si="10"/>
        <v>0</v>
      </c>
      <c r="K179" s="133" t="s">
        <v>192</v>
      </c>
      <c r="L179" s="32"/>
      <c r="M179" s="138" t="s">
        <v>19</v>
      </c>
      <c r="N179" s="139" t="s">
        <v>43</v>
      </c>
      <c r="P179" s="140">
        <f t="shared" si="11"/>
        <v>0</v>
      </c>
      <c r="Q179" s="140">
        <v>0</v>
      </c>
      <c r="R179" s="140">
        <f t="shared" si="12"/>
        <v>0</v>
      </c>
      <c r="S179" s="140">
        <v>0</v>
      </c>
      <c r="T179" s="141">
        <f t="shared" si="13"/>
        <v>0</v>
      </c>
      <c r="AR179" s="142" t="s">
        <v>170</v>
      </c>
      <c r="AT179" s="142" t="s">
        <v>165</v>
      </c>
      <c r="AU179" s="142" t="s">
        <v>79</v>
      </c>
      <c r="AY179" s="17" t="s">
        <v>163</v>
      </c>
      <c r="BE179" s="143">
        <f t="shared" si="14"/>
        <v>0</v>
      </c>
      <c r="BF179" s="143">
        <f t="shared" si="15"/>
        <v>0</v>
      </c>
      <c r="BG179" s="143">
        <f t="shared" si="16"/>
        <v>0</v>
      </c>
      <c r="BH179" s="143">
        <f t="shared" si="17"/>
        <v>0</v>
      </c>
      <c r="BI179" s="143">
        <f t="shared" si="18"/>
        <v>0</v>
      </c>
      <c r="BJ179" s="17" t="s">
        <v>79</v>
      </c>
      <c r="BK179" s="143">
        <f t="shared" si="19"/>
        <v>0</v>
      </c>
      <c r="BL179" s="17" t="s">
        <v>170</v>
      </c>
      <c r="BM179" s="142" t="s">
        <v>759</v>
      </c>
    </row>
    <row r="180" spans="2:65" s="1" customFormat="1" ht="16.5" customHeight="1">
      <c r="B180" s="32"/>
      <c r="C180" s="131" t="s">
        <v>453</v>
      </c>
      <c r="D180" s="131" t="s">
        <v>165</v>
      </c>
      <c r="E180" s="132" t="s">
        <v>2840</v>
      </c>
      <c r="F180" s="133" t="s">
        <v>4252</v>
      </c>
      <c r="G180" s="134" t="s">
        <v>2382</v>
      </c>
      <c r="H180" s="135">
        <v>10</v>
      </c>
      <c r="I180" s="136"/>
      <c r="J180" s="137">
        <f t="shared" si="10"/>
        <v>0</v>
      </c>
      <c r="K180" s="133" t="s">
        <v>192</v>
      </c>
      <c r="L180" s="32"/>
      <c r="M180" s="138" t="s">
        <v>19</v>
      </c>
      <c r="N180" s="139" t="s">
        <v>43</v>
      </c>
      <c r="P180" s="140">
        <f t="shared" si="11"/>
        <v>0</v>
      </c>
      <c r="Q180" s="140">
        <v>0</v>
      </c>
      <c r="R180" s="140">
        <f t="shared" si="12"/>
        <v>0</v>
      </c>
      <c r="S180" s="140">
        <v>0</v>
      </c>
      <c r="T180" s="141">
        <f t="shared" si="13"/>
        <v>0</v>
      </c>
      <c r="AR180" s="142" t="s">
        <v>170</v>
      </c>
      <c r="AT180" s="142" t="s">
        <v>165</v>
      </c>
      <c r="AU180" s="142" t="s">
        <v>79</v>
      </c>
      <c r="AY180" s="17" t="s">
        <v>163</v>
      </c>
      <c r="BE180" s="143">
        <f t="shared" si="14"/>
        <v>0</v>
      </c>
      <c r="BF180" s="143">
        <f t="shared" si="15"/>
        <v>0</v>
      </c>
      <c r="BG180" s="143">
        <f t="shared" si="16"/>
        <v>0</v>
      </c>
      <c r="BH180" s="143">
        <f t="shared" si="17"/>
        <v>0</v>
      </c>
      <c r="BI180" s="143">
        <f t="shared" si="18"/>
        <v>0</v>
      </c>
      <c r="BJ180" s="17" t="s">
        <v>79</v>
      </c>
      <c r="BK180" s="143">
        <f t="shared" si="19"/>
        <v>0</v>
      </c>
      <c r="BL180" s="17" t="s">
        <v>170</v>
      </c>
      <c r="BM180" s="142" t="s">
        <v>775</v>
      </c>
    </row>
    <row r="181" spans="2:65" s="1" customFormat="1" ht="16.5" customHeight="1">
      <c r="B181" s="32"/>
      <c r="C181" s="131" t="s">
        <v>462</v>
      </c>
      <c r="D181" s="131" t="s">
        <v>165</v>
      </c>
      <c r="E181" s="132" t="s">
        <v>2842</v>
      </c>
      <c r="F181" s="133" t="s">
        <v>4253</v>
      </c>
      <c r="G181" s="134" t="s">
        <v>2382</v>
      </c>
      <c r="H181" s="135">
        <v>1</v>
      </c>
      <c r="I181" s="136"/>
      <c r="J181" s="137">
        <f t="shared" si="10"/>
        <v>0</v>
      </c>
      <c r="K181" s="133" t="s">
        <v>192</v>
      </c>
      <c r="L181" s="32"/>
      <c r="M181" s="138" t="s">
        <v>19</v>
      </c>
      <c r="N181" s="139" t="s">
        <v>43</v>
      </c>
      <c r="P181" s="140">
        <f t="shared" si="11"/>
        <v>0</v>
      </c>
      <c r="Q181" s="140">
        <v>0</v>
      </c>
      <c r="R181" s="140">
        <f t="shared" si="12"/>
        <v>0</v>
      </c>
      <c r="S181" s="140">
        <v>0</v>
      </c>
      <c r="T181" s="141">
        <f t="shared" si="13"/>
        <v>0</v>
      </c>
      <c r="AR181" s="142" t="s">
        <v>170</v>
      </c>
      <c r="AT181" s="142" t="s">
        <v>165</v>
      </c>
      <c r="AU181" s="142" t="s">
        <v>79</v>
      </c>
      <c r="AY181" s="17" t="s">
        <v>163</v>
      </c>
      <c r="BE181" s="143">
        <f t="shared" si="14"/>
        <v>0</v>
      </c>
      <c r="BF181" s="143">
        <f t="shared" si="15"/>
        <v>0</v>
      </c>
      <c r="BG181" s="143">
        <f t="shared" si="16"/>
        <v>0</v>
      </c>
      <c r="BH181" s="143">
        <f t="shared" si="17"/>
        <v>0</v>
      </c>
      <c r="BI181" s="143">
        <f t="shared" si="18"/>
        <v>0</v>
      </c>
      <c r="BJ181" s="17" t="s">
        <v>79</v>
      </c>
      <c r="BK181" s="143">
        <f t="shared" si="19"/>
        <v>0</v>
      </c>
      <c r="BL181" s="17" t="s">
        <v>170</v>
      </c>
      <c r="BM181" s="142" t="s">
        <v>787</v>
      </c>
    </row>
    <row r="182" spans="2:65" s="1" customFormat="1" ht="16.5" customHeight="1">
      <c r="B182" s="32"/>
      <c r="C182" s="131" t="s">
        <v>469</v>
      </c>
      <c r="D182" s="131" t="s">
        <v>165</v>
      </c>
      <c r="E182" s="132" t="s">
        <v>2844</v>
      </c>
      <c r="F182" s="133" t="s">
        <v>4254</v>
      </c>
      <c r="G182" s="134" t="s">
        <v>2382</v>
      </c>
      <c r="H182" s="135">
        <v>4</v>
      </c>
      <c r="I182" s="136"/>
      <c r="J182" s="137">
        <f t="shared" si="10"/>
        <v>0</v>
      </c>
      <c r="K182" s="133" t="s">
        <v>192</v>
      </c>
      <c r="L182" s="32"/>
      <c r="M182" s="138" t="s">
        <v>19</v>
      </c>
      <c r="N182" s="139" t="s">
        <v>43</v>
      </c>
      <c r="P182" s="140">
        <f t="shared" si="11"/>
        <v>0</v>
      </c>
      <c r="Q182" s="140">
        <v>0</v>
      </c>
      <c r="R182" s="140">
        <f t="shared" si="12"/>
        <v>0</v>
      </c>
      <c r="S182" s="140">
        <v>0</v>
      </c>
      <c r="T182" s="141">
        <f t="shared" si="13"/>
        <v>0</v>
      </c>
      <c r="AR182" s="142" t="s">
        <v>170</v>
      </c>
      <c r="AT182" s="142" t="s">
        <v>165</v>
      </c>
      <c r="AU182" s="142" t="s">
        <v>79</v>
      </c>
      <c r="AY182" s="17" t="s">
        <v>163</v>
      </c>
      <c r="BE182" s="143">
        <f t="shared" si="14"/>
        <v>0</v>
      </c>
      <c r="BF182" s="143">
        <f t="shared" si="15"/>
        <v>0</v>
      </c>
      <c r="BG182" s="143">
        <f t="shared" si="16"/>
        <v>0</v>
      </c>
      <c r="BH182" s="143">
        <f t="shared" si="17"/>
        <v>0</v>
      </c>
      <c r="BI182" s="143">
        <f t="shared" si="18"/>
        <v>0</v>
      </c>
      <c r="BJ182" s="17" t="s">
        <v>79</v>
      </c>
      <c r="BK182" s="143">
        <f t="shared" si="19"/>
        <v>0</v>
      </c>
      <c r="BL182" s="17" t="s">
        <v>170</v>
      </c>
      <c r="BM182" s="142" t="s">
        <v>797</v>
      </c>
    </row>
    <row r="183" spans="2:65" s="1" customFormat="1" ht="16.5" customHeight="1">
      <c r="B183" s="32"/>
      <c r="C183" s="131" t="s">
        <v>474</v>
      </c>
      <c r="D183" s="131" t="s">
        <v>165</v>
      </c>
      <c r="E183" s="132" t="s">
        <v>2846</v>
      </c>
      <c r="F183" s="133" t="s">
        <v>4255</v>
      </c>
      <c r="G183" s="134" t="s">
        <v>2382</v>
      </c>
      <c r="H183" s="135">
        <v>4</v>
      </c>
      <c r="I183" s="136"/>
      <c r="J183" s="137">
        <f t="shared" si="10"/>
        <v>0</v>
      </c>
      <c r="K183" s="133" t="s">
        <v>192</v>
      </c>
      <c r="L183" s="32"/>
      <c r="M183" s="138" t="s">
        <v>19</v>
      </c>
      <c r="N183" s="139" t="s">
        <v>43</v>
      </c>
      <c r="P183" s="140">
        <f t="shared" si="11"/>
        <v>0</v>
      </c>
      <c r="Q183" s="140">
        <v>0</v>
      </c>
      <c r="R183" s="140">
        <f t="shared" si="12"/>
        <v>0</v>
      </c>
      <c r="S183" s="140">
        <v>0</v>
      </c>
      <c r="T183" s="141">
        <f t="shared" si="13"/>
        <v>0</v>
      </c>
      <c r="AR183" s="142" t="s">
        <v>170</v>
      </c>
      <c r="AT183" s="142" t="s">
        <v>165</v>
      </c>
      <c r="AU183" s="142" t="s">
        <v>79</v>
      </c>
      <c r="AY183" s="17" t="s">
        <v>163</v>
      </c>
      <c r="BE183" s="143">
        <f t="shared" si="14"/>
        <v>0</v>
      </c>
      <c r="BF183" s="143">
        <f t="shared" si="15"/>
        <v>0</v>
      </c>
      <c r="BG183" s="143">
        <f t="shared" si="16"/>
        <v>0</v>
      </c>
      <c r="BH183" s="143">
        <f t="shared" si="17"/>
        <v>0</v>
      </c>
      <c r="BI183" s="143">
        <f t="shared" si="18"/>
        <v>0</v>
      </c>
      <c r="BJ183" s="17" t="s">
        <v>79</v>
      </c>
      <c r="BK183" s="143">
        <f t="shared" si="19"/>
        <v>0</v>
      </c>
      <c r="BL183" s="17" t="s">
        <v>170</v>
      </c>
      <c r="BM183" s="142" t="s">
        <v>811</v>
      </c>
    </row>
    <row r="184" spans="2:65" s="1" customFormat="1" ht="16.5" customHeight="1">
      <c r="B184" s="32"/>
      <c r="C184" s="131" t="s">
        <v>479</v>
      </c>
      <c r="D184" s="131" t="s">
        <v>165</v>
      </c>
      <c r="E184" s="132" t="s">
        <v>2848</v>
      </c>
      <c r="F184" s="133" t="s">
        <v>4256</v>
      </c>
      <c r="G184" s="134" t="s">
        <v>2382</v>
      </c>
      <c r="H184" s="135">
        <v>2</v>
      </c>
      <c r="I184" s="136"/>
      <c r="J184" s="137">
        <f t="shared" si="10"/>
        <v>0</v>
      </c>
      <c r="K184" s="133" t="s">
        <v>192</v>
      </c>
      <c r="L184" s="32"/>
      <c r="M184" s="138" t="s">
        <v>19</v>
      </c>
      <c r="N184" s="139" t="s">
        <v>43</v>
      </c>
      <c r="P184" s="140">
        <f t="shared" si="11"/>
        <v>0</v>
      </c>
      <c r="Q184" s="140">
        <v>0</v>
      </c>
      <c r="R184" s="140">
        <f t="shared" si="12"/>
        <v>0</v>
      </c>
      <c r="S184" s="140">
        <v>0</v>
      </c>
      <c r="T184" s="141">
        <f t="shared" si="13"/>
        <v>0</v>
      </c>
      <c r="AR184" s="142" t="s">
        <v>170</v>
      </c>
      <c r="AT184" s="142" t="s">
        <v>165</v>
      </c>
      <c r="AU184" s="142" t="s">
        <v>79</v>
      </c>
      <c r="AY184" s="17" t="s">
        <v>163</v>
      </c>
      <c r="BE184" s="143">
        <f t="shared" si="14"/>
        <v>0</v>
      </c>
      <c r="BF184" s="143">
        <f t="shared" si="15"/>
        <v>0</v>
      </c>
      <c r="BG184" s="143">
        <f t="shared" si="16"/>
        <v>0</v>
      </c>
      <c r="BH184" s="143">
        <f t="shared" si="17"/>
        <v>0</v>
      </c>
      <c r="BI184" s="143">
        <f t="shared" si="18"/>
        <v>0</v>
      </c>
      <c r="BJ184" s="17" t="s">
        <v>79</v>
      </c>
      <c r="BK184" s="143">
        <f t="shared" si="19"/>
        <v>0</v>
      </c>
      <c r="BL184" s="17" t="s">
        <v>170</v>
      </c>
      <c r="BM184" s="142" t="s">
        <v>826</v>
      </c>
    </row>
    <row r="185" spans="2:65" s="1" customFormat="1" ht="16.5" customHeight="1">
      <c r="B185" s="32"/>
      <c r="C185" s="131" t="s">
        <v>486</v>
      </c>
      <c r="D185" s="131" t="s">
        <v>165</v>
      </c>
      <c r="E185" s="132" t="s">
        <v>2851</v>
      </c>
      <c r="F185" s="133" t="s">
        <v>4257</v>
      </c>
      <c r="G185" s="134" t="s">
        <v>2382</v>
      </c>
      <c r="H185" s="135">
        <v>1</v>
      </c>
      <c r="I185" s="136"/>
      <c r="J185" s="137">
        <f t="shared" si="10"/>
        <v>0</v>
      </c>
      <c r="K185" s="133" t="s">
        <v>192</v>
      </c>
      <c r="L185" s="32"/>
      <c r="M185" s="138" t="s">
        <v>19</v>
      </c>
      <c r="N185" s="139" t="s">
        <v>43</v>
      </c>
      <c r="P185" s="140">
        <f t="shared" si="11"/>
        <v>0</v>
      </c>
      <c r="Q185" s="140">
        <v>0</v>
      </c>
      <c r="R185" s="140">
        <f t="shared" si="12"/>
        <v>0</v>
      </c>
      <c r="S185" s="140">
        <v>0</v>
      </c>
      <c r="T185" s="141">
        <f t="shared" si="13"/>
        <v>0</v>
      </c>
      <c r="AR185" s="142" t="s">
        <v>170</v>
      </c>
      <c r="AT185" s="142" t="s">
        <v>165</v>
      </c>
      <c r="AU185" s="142" t="s">
        <v>79</v>
      </c>
      <c r="AY185" s="17" t="s">
        <v>163</v>
      </c>
      <c r="BE185" s="143">
        <f t="shared" si="14"/>
        <v>0</v>
      </c>
      <c r="BF185" s="143">
        <f t="shared" si="15"/>
        <v>0</v>
      </c>
      <c r="BG185" s="143">
        <f t="shared" si="16"/>
        <v>0</v>
      </c>
      <c r="BH185" s="143">
        <f t="shared" si="17"/>
        <v>0</v>
      </c>
      <c r="BI185" s="143">
        <f t="shared" si="18"/>
        <v>0</v>
      </c>
      <c r="BJ185" s="17" t="s">
        <v>79</v>
      </c>
      <c r="BK185" s="143">
        <f t="shared" si="19"/>
        <v>0</v>
      </c>
      <c r="BL185" s="17" t="s">
        <v>170</v>
      </c>
      <c r="BM185" s="142" t="s">
        <v>840</v>
      </c>
    </row>
    <row r="186" spans="2:65" s="1" customFormat="1" ht="24.2" customHeight="1">
      <c r="B186" s="32"/>
      <c r="C186" s="131" t="s">
        <v>491</v>
      </c>
      <c r="D186" s="131" t="s">
        <v>165</v>
      </c>
      <c r="E186" s="132" t="s">
        <v>2854</v>
      </c>
      <c r="F186" s="133" t="s">
        <v>4258</v>
      </c>
      <c r="G186" s="134" t="s">
        <v>2382</v>
      </c>
      <c r="H186" s="135">
        <v>7</v>
      </c>
      <c r="I186" s="136"/>
      <c r="J186" s="137">
        <f t="shared" si="10"/>
        <v>0</v>
      </c>
      <c r="K186" s="133" t="s">
        <v>192</v>
      </c>
      <c r="L186" s="32"/>
      <c r="M186" s="138" t="s">
        <v>19</v>
      </c>
      <c r="N186" s="139" t="s">
        <v>43</v>
      </c>
      <c r="P186" s="140">
        <f t="shared" si="11"/>
        <v>0</v>
      </c>
      <c r="Q186" s="140">
        <v>0</v>
      </c>
      <c r="R186" s="140">
        <f t="shared" si="12"/>
        <v>0</v>
      </c>
      <c r="S186" s="140">
        <v>0</v>
      </c>
      <c r="T186" s="141">
        <f t="shared" si="13"/>
        <v>0</v>
      </c>
      <c r="AR186" s="142" t="s">
        <v>170</v>
      </c>
      <c r="AT186" s="142" t="s">
        <v>165</v>
      </c>
      <c r="AU186" s="142" t="s">
        <v>79</v>
      </c>
      <c r="AY186" s="17" t="s">
        <v>163</v>
      </c>
      <c r="BE186" s="143">
        <f t="shared" si="14"/>
        <v>0</v>
      </c>
      <c r="BF186" s="143">
        <f t="shared" si="15"/>
        <v>0</v>
      </c>
      <c r="BG186" s="143">
        <f t="shared" si="16"/>
        <v>0</v>
      </c>
      <c r="BH186" s="143">
        <f t="shared" si="17"/>
        <v>0</v>
      </c>
      <c r="BI186" s="143">
        <f t="shared" si="18"/>
        <v>0</v>
      </c>
      <c r="BJ186" s="17" t="s">
        <v>79</v>
      </c>
      <c r="BK186" s="143">
        <f t="shared" si="19"/>
        <v>0</v>
      </c>
      <c r="BL186" s="17" t="s">
        <v>170</v>
      </c>
      <c r="BM186" s="142" t="s">
        <v>850</v>
      </c>
    </row>
    <row r="187" spans="2:65" s="1" customFormat="1" ht="24.2" customHeight="1">
      <c r="B187" s="32"/>
      <c r="C187" s="131" t="s">
        <v>502</v>
      </c>
      <c r="D187" s="131" t="s">
        <v>165</v>
      </c>
      <c r="E187" s="132" t="s">
        <v>2857</v>
      </c>
      <c r="F187" s="133" t="s">
        <v>4259</v>
      </c>
      <c r="G187" s="134" t="s">
        <v>2382</v>
      </c>
      <c r="H187" s="135">
        <v>10</v>
      </c>
      <c r="I187" s="136"/>
      <c r="J187" s="137">
        <f t="shared" si="10"/>
        <v>0</v>
      </c>
      <c r="K187" s="133" t="s">
        <v>192</v>
      </c>
      <c r="L187" s="32"/>
      <c r="M187" s="138" t="s">
        <v>19</v>
      </c>
      <c r="N187" s="139" t="s">
        <v>43</v>
      </c>
      <c r="P187" s="140">
        <f t="shared" si="11"/>
        <v>0</v>
      </c>
      <c r="Q187" s="140">
        <v>0</v>
      </c>
      <c r="R187" s="140">
        <f t="shared" si="12"/>
        <v>0</v>
      </c>
      <c r="S187" s="140">
        <v>0</v>
      </c>
      <c r="T187" s="141">
        <f t="shared" si="13"/>
        <v>0</v>
      </c>
      <c r="AR187" s="142" t="s">
        <v>170</v>
      </c>
      <c r="AT187" s="142" t="s">
        <v>165</v>
      </c>
      <c r="AU187" s="142" t="s">
        <v>79</v>
      </c>
      <c r="AY187" s="17" t="s">
        <v>163</v>
      </c>
      <c r="BE187" s="143">
        <f t="shared" si="14"/>
        <v>0</v>
      </c>
      <c r="BF187" s="143">
        <f t="shared" si="15"/>
        <v>0</v>
      </c>
      <c r="BG187" s="143">
        <f t="shared" si="16"/>
        <v>0</v>
      </c>
      <c r="BH187" s="143">
        <f t="shared" si="17"/>
        <v>0</v>
      </c>
      <c r="BI187" s="143">
        <f t="shared" si="18"/>
        <v>0</v>
      </c>
      <c r="BJ187" s="17" t="s">
        <v>79</v>
      </c>
      <c r="BK187" s="143">
        <f t="shared" si="19"/>
        <v>0</v>
      </c>
      <c r="BL187" s="17" t="s">
        <v>170</v>
      </c>
      <c r="BM187" s="142" t="s">
        <v>862</v>
      </c>
    </row>
    <row r="188" spans="2:65" s="1" customFormat="1" ht="21.75" customHeight="1">
      <c r="B188" s="32"/>
      <c r="C188" s="131" t="s">
        <v>511</v>
      </c>
      <c r="D188" s="131" t="s">
        <v>165</v>
      </c>
      <c r="E188" s="132" t="s">
        <v>4260</v>
      </c>
      <c r="F188" s="133" t="s">
        <v>4261</v>
      </c>
      <c r="G188" s="134" t="s">
        <v>2382</v>
      </c>
      <c r="H188" s="135">
        <v>8</v>
      </c>
      <c r="I188" s="136"/>
      <c r="J188" s="137">
        <f t="shared" si="10"/>
        <v>0</v>
      </c>
      <c r="K188" s="133" t="s">
        <v>192</v>
      </c>
      <c r="L188" s="32"/>
      <c r="M188" s="138" t="s">
        <v>19</v>
      </c>
      <c r="N188" s="139" t="s">
        <v>43</v>
      </c>
      <c r="P188" s="140">
        <f t="shared" si="11"/>
        <v>0</v>
      </c>
      <c r="Q188" s="140">
        <v>0</v>
      </c>
      <c r="R188" s="140">
        <f t="shared" si="12"/>
        <v>0</v>
      </c>
      <c r="S188" s="140">
        <v>0</v>
      </c>
      <c r="T188" s="141">
        <f t="shared" si="13"/>
        <v>0</v>
      </c>
      <c r="AR188" s="142" t="s">
        <v>170</v>
      </c>
      <c r="AT188" s="142" t="s">
        <v>165</v>
      </c>
      <c r="AU188" s="142" t="s">
        <v>79</v>
      </c>
      <c r="AY188" s="17" t="s">
        <v>163</v>
      </c>
      <c r="BE188" s="143">
        <f t="shared" si="14"/>
        <v>0</v>
      </c>
      <c r="BF188" s="143">
        <f t="shared" si="15"/>
        <v>0</v>
      </c>
      <c r="BG188" s="143">
        <f t="shared" si="16"/>
        <v>0</v>
      </c>
      <c r="BH188" s="143">
        <f t="shared" si="17"/>
        <v>0</v>
      </c>
      <c r="BI188" s="143">
        <f t="shared" si="18"/>
        <v>0</v>
      </c>
      <c r="BJ188" s="17" t="s">
        <v>79</v>
      </c>
      <c r="BK188" s="143">
        <f t="shared" si="19"/>
        <v>0</v>
      </c>
      <c r="BL188" s="17" t="s">
        <v>170</v>
      </c>
      <c r="BM188" s="142" t="s">
        <v>875</v>
      </c>
    </row>
    <row r="189" spans="2:65" s="1" customFormat="1" ht="24.2" customHeight="1">
      <c r="B189" s="32"/>
      <c r="C189" s="131" t="s">
        <v>516</v>
      </c>
      <c r="D189" s="131" t="s">
        <v>165</v>
      </c>
      <c r="E189" s="132" t="s">
        <v>2863</v>
      </c>
      <c r="F189" s="133" t="s">
        <v>4262</v>
      </c>
      <c r="G189" s="134" t="s">
        <v>2382</v>
      </c>
      <c r="H189" s="135">
        <v>1</v>
      </c>
      <c r="I189" s="136"/>
      <c r="J189" s="137">
        <f t="shared" si="10"/>
        <v>0</v>
      </c>
      <c r="K189" s="133" t="s">
        <v>192</v>
      </c>
      <c r="L189" s="32"/>
      <c r="M189" s="138" t="s">
        <v>19</v>
      </c>
      <c r="N189" s="139" t="s">
        <v>43</v>
      </c>
      <c r="P189" s="140">
        <f t="shared" si="11"/>
        <v>0</v>
      </c>
      <c r="Q189" s="140">
        <v>0</v>
      </c>
      <c r="R189" s="140">
        <f t="shared" si="12"/>
        <v>0</v>
      </c>
      <c r="S189" s="140">
        <v>0</v>
      </c>
      <c r="T189" s="141">
        <f t="shared" si="13"/>
        <v>0</v>
      </c>
      <c r="AR189" s="142" t="s">
        <v>170</v>
      </c>
      <c r="AT189" s="142" t="s">
        <v>165</v>
      </c>
      <c r="AU189" s="142" t="s">
        <v>79</v>
      </c>
      <c r="AY189" s="17" t="s">
        <v>163</v>
      </c>
      <c r="BE189" s="143">
        <f t="shared" si="14"/>
        <v>0</v>
      </c>
      <c r="BF189" s="143">
        <f t="shared" si="15"/>
        <v>0</v>
      </c>
      <c r="BG189" s="143">
        <f t="shared" si="16"/>
        <v>0</v>
      </c>
      <c r="BH189" s="143">
        <f t="shared" si="17"/>
        <v>0</v>
      </c>
      <c r="BI189" s="143">
        <f t="shared" si="18"/>
        <v>0</v>
      </c>
      <c r="BJ189" s="17" t="s">
        <v>79</v>
      </c>
      <c r="BK189" s="143">
        <f t="shared" si="19"/>
        <v>0</v>
      </c>
      <c r="BL189" s="17" t="s">
        <v>170</v>
      </c>
      <c r="BM189" s="142" t="s">
        <v>885</v>
      </c>
    </row>
    <row r="190" spans="2:65" s="1" customFormat="1" ht="24.2" customHeight="1">
      <c r="B190" s="32"/>
      <c r="C190" s="131" t="s">
        <v>518</v>
      </c>
      <c r="D190" s="131" t="s">
        <v>165</v>
      </c>
      <c r="E190" s="132" t="s">
        <v>2866</v>
      </c>
      <c r="F190" s="133" t="s">
        <v>4263</v>
      </c>
      <c r="G190" s="134" t="s">
        <v>2382</v>
      </c>
      <c r="H190" s="135">
        <v>3</v>
      </c>
      <c r="I190" s="136"/>
      <c r="J190" s="137">
        <f t="shared" si="10"/>
        <v>0</v>
      </c>
      <c r="K190" s="133" t="s">
        <v>192</v>
      </c>
      <c r="L190" s="32"/>
      <c r="M190" s="138" t="s">
        <v>19</v>
      </c>
      <c r="N190" s="139" t="s">
        <v>43</v>
      </c>
      <c r="P190" s="140">
        <f t="shared" si="11"/>
        <v>0</v>
      </c>
      <c r="Q190" s="140">
        <v>0</v>
      </c>
      <c r="R190" s="140">
        <f t="shared" si="12"/>
        <v>0</v>
      </c>
      <c r="S190" s="140">
        <v>0</v>
      </c>
      <c r="T190" s="141">
        <f t="shared" si="13"/>
        <v>0</v>
      </c>
      <c r="AR190" s="142" t="s">
        <v>170</v>
      </c>
      <c r="AT190" s="142" t="s">
        <v>165</v>
      </c>
      <c r="AU190" s="142" t="s">
        <v>79</v>
      </c>
      <c r="AY190" s="17" t="s">
        <v>163</v>
      </c>
      <c r="BE190" s="143">
        <f t="shared" si="14"/>
        <v>0</v>
      </c>
      <c r="BF190" s="143">
        <f t="shared" si="15"/>
        <v>0</v>
      </c>
      <c r="BG190" s="143">
        <f t="shared" si="16"/>
        <v>0</v>
      </c>
      <c r="BH190" s="143">
        <f t="shared" si="17"/>
        <v>0</v>
      </c>
      <c r="BI190" s="143">
        <f t="shared" si="18"/>
        <v>0</v>
      </c>
      <c r="BJ190" s="17" t="s">
        <v>79</v>
      </c>
      <c r="BK190" s="143">
        <f t="shared" si="19"/>
        <v>0</v>
      </c>
      <c r="BL190" s="17" t="s">
        <v>170</v>
      </c>
      <c r="BM190" s="142" t="s">
        <v>902</v>
      </c>
    </row>
    <row r="191" spans="2:65" s="1" customFormat="1" ht="24.2" customHeight="1">
      <c r="B191" s="32"/>
      <c r="C191" s="131" t="s">
        <v>523</v>
      </c>
      <c r="D191" s="131" t="s">
        <v>165</v>
      </c>
      <c r="E191" s="132" t="s">
        <v>2869</v>
      </c>
      <c r="F191" s="133" t="s">
        <v>4264</v>
      </c>
      <c r="G191" s="134" t="s">
        <v>2382</v>
      </c>
      <c r="H191" s="135">
        <v>1</v>
      </c>
      <c r="I191" s="136"/>
      <c r="J191" s="137">
        <f t="shared" si="10"/>
        <v>0</v>
      </c>
      <c r="K191" s="133" t="s">
        <v>192</v>
      </c>
      <c r="L191" s="32"/>
      <c r="M191" s="138" t="s">
        <v>19</v>
      </c>
      <c r="N191" s="139" t="s">
        <v>43</v>
      </c>
      <c r="P191" s="140">
        <f t="shared" si="11"/>
        <v>0</v>
      </c>
      <c r="Q191" s="140">
        <v>0</v>
      </c>
      <c r="R191" s="140">
        <f t="shared" si="12"/>
        <v>0</v>
      </c>
      <c r="S191" s="140">
        <v>0</v>
      </c>
      <c r="T191" s="141">
        <f t="shared" si="13"/>
        <v>0</v>
      </c>
      <c r="AR191" s="142" t="s">
        <v>170</v>
      </c>
      <c r="AT191" s="142" t="s">
        <v>165</v>
      </c>
      <c r="AU191" s="142" t="s">
        <v>79</v>
      </c>
      <c r="AY191" s="17" t="s">
        <v>163</v>
      </c>
      <c r="BE191" s="143">
        <f t="shared" si="14"/>
        <v>0</v>
      </c>
      <c r="BF191" s="143">
        <f t="shared" si="15"/>
        <v>0</v>
      </c>
      <c r="BG191" s="143">
        <f t="shared" si="16"/>
        <v>0</v>
      </c>
      <c r="BH191" s="143">
        <f t="shared" si="17"/>
        <v>0</v>
      </c>
      <c r="BI191" s="143">
        <f t="shared" si="18"/>
        <v>0</v>
      </c>
      <c r="BJ191" s="17" t="s">
        <v>79</v>
      </c>
      <c r="BK191" s="143">
        <f t="shared" si="19"/>
        <v>0</v>
      </c>
      <c r="BL191" s="17" t="s">
        <v>170</v>
      </c>
      <c r="BM191" s="142" t="s">
        <v>916</v>
      </c>
    </row>
    <row r="192" spans="2:65" s="1" customFormat="1" ht="24.2" customHeight="1">
      <c r="B192" s="32"/>
      <c r="C192" s="131" t="s">
        <v>527</v>
      </c>
      <c r="D192" s="131" t="s">
        <v>165</v>
      </c>
      <c r="E192" s="132" t="s">
        <v>2871</v>
      </c>
      <c r="F192" s="133" t="s">
        <v>4265</v>
      </c>
      <c r="G192" s="134" t="s">
        <v>2382</v>
      </c>
      <c r="H192" s="135">
        <v>2</v>
      </c>
      <c r="I192" s="136"/>
      <c r="J192" s="137">
        <f t="shared" si="10"/>
        <v>0</v>
      </c>
      <c r="K192" s="133" t="s">
        <v>192</v>
      </c>
      <c r="L192" s="32"/>
      <c r="M192" s="138" t="s">
        <v>19</v>
      </c>
      <c r="N192" s="139" t="s">
        <v>43</v>
      </c>
      <c r="P192" s="140">
        <f t="shared" si="11"/>
        <v>0</v>
      </c>
      <c r="Q192" s="140">
        <v>0</v>
      </c>
      <c r="R192" s="140">
        <f t="shared" si="12"/>
        <v>0</v>
      </c>
      <c r="S192" s="140">
        <v>0</v>
      </c>
      <c r="T192" s="141">
        <f t="shared" si="13"/>
        <v>0</v>
      </c>
      <c r="AR192" s="142" t="s">
        <v>170</v>
      </c>
      <c r="AT192" s="142" t="s">
        <v>165</v>
      </c>
      <c r="AU192" s="142" t="s">
        <v>79</v>
      </c>
      <c r="AY192" s="17" t="s">
        <v>163</v>
      </c>
      <c r="BE192" s="143">
        <f t="shared" si="14"/>
        <v>0</v>
      </c>
      <c r="BF192" s="143">
        <f t="shared" si="15"/>
        <v>0</v>
      </c>
      <c r="BG192" s="143">
        <f t="shared" si="16"/>
        <v>0</v>
      </c>
      <c r="BH192" s="143">
        <f t="shared" si="17"/>
        <v>0</v>
      </c>
      <c r="BI192" s="143">
        <f t="shared" si="18"/>
        <v>0</v>
      </c>
      <c r="BJ192" s="17" t="s">
        <v>79</v>
      </c>
      <c r="BK192" s="143">
        <f t="shared" si="19"/>
        <v>0</v>
      </c>
      <c r="BL192" s="17" t="s">
        <v>170</v>
      </c>
      <c r="BM192" s="142" t="s">
        <v>928</v>
      </c>
    </row>
    <row r="193" spans="2:65" s="1" customFormat="1" ht="24.2" customHeight="1">
      <c r="B193" s="32"/>
      <c r="C193" s="131" t="s">
        <v>531</v>
      </c>
      <c r="D193" s="131" t="s">
        <v>165</v>
      </c>
      <c r="E193" s="132" t="s">
        <v>2874</v>
      </c>
      <c r="F193" s="133" t="s">
        <v>4266</v>
      </c>
      <c r="G193" s="134" t="s">
        <v>2382</v>
      </c>
      <c r="H193" s="135">
        <v>1</v>
      </c>
      <c r="I193" s="136"/>
      <c r="J193" s="137">
        <f t="shared" si="10"/>
        <v>0</v>
      </c>
      <c r="K193" s="133" t="s">
        <v>192</v>
      </c>
      <c r="L193" s="32"/>
      <c r="M193" s="138" t="s">
        <v>19</v>
      </c>
      <c r="N193" s="139" t="s">
        <v>43</v>
      </c>
      <c r="P193" s="140">
        <f t="shared" si="11"/>
        <v>0</v>
      </c>
      <c r="Q193" s="140">
        <v>0</v>
      </c>
      <c r="R193" s="140">
        <f t="shared" si="12"/>
        <v>0</v>
      </c>
      <c r="S193" s="140">
        <v>0</v>
      </c>
      <c r="T193" s="141">
        <f t="shared" si="13"/>
        <v>0</v>
      </c>
      <c r="AR193" s="142" t="s">
        <v>170</v>
      </c>
      <c r="AT193" s="142" t="s">
        <v>165</v>
      </c>
      <c r="AU193" s="142" t="s">
        <v>79</v>
      </c>
      <c r="AY193" s="17" t="s">
        <v>163</v>
      </c>
      <c r="BE193" s="143">
        <f t="shared" si="14"/>
        <v>0</v>
      </c>
      <c r="BF193" s="143">
        <f t="shared" si="15"/>
        <v>0</v>
      </c>
      <c r="BG193" s="143">
        <f t="shared" si="16"/>
        <v>0</v>
      </c>
      <c r="BH193" s="143">
        <f t="shared" si="17"/>
        <v>0</v>
      </c>
      <c r="BI193" s="143">
        <f t="shared" si="18"/>
        <v>0</v>
      </c>
      <c r="BJ193" s="17" t="s">
        <v>79</v>
      </c>
      <c r="BK193" s="143">
        <f t="shared" si="19"/>
        <v>0</v>
      </c>
      <c r="BL193" s="17" t="s">
        <v>170</v>
      </c>
      <c r="BM193" s="142" t="s">
        <v>939</v>
      </c>
    </row>
    <row r="194" spans="2:65" s="1" customFormat="1" ht="24.2" customHeight="1">
      <c r="B194" s="32"/>
      <c r="C194" s="131" t="s">
        <v>535</v>
      </c>
      <c r="D194" s="131" t="s">
        <v>165</v>
      </c>
      <c r="E194" s="132" t="s">
        <v>2876</v>
      </c>
      <c r="F194" s="133" t="s">
        <v>4267</v>
      </c>
      <c r="G194" s="134" t="s">
        <v>2382</v>
      </c>
      <c r="H194" s="135">
        <v>1</v>
      </c>
      <c r="I194" s="136"/>
      <c r="J194" s="137">
        <f t="shared" si="10"/>
        <v>0</v>
      </c>
      <c r="K194" s="133" t="s">
        <v>192</v>
      </c>
      <c r="L194" s="32"/>
      <c r="M194" s="138" t="s">
        <v>19</v>
      </c>
      <c r="N194" s="139" t="s">
        <v>43</v>
      </c>
      <c r="P194" s="140">
        <f t="shared" si="11"/>
        <v>0</v>
      </c>
      <c r="Q194" s="140">
        <v>0</v>
      </c>
      <c r="R194" s="140">
        <f t="shared" si="12"/>
        <v>0</v>
      </c>
      <c r="S194" s="140">
        <v>0</v>
      </c>
      <c r="T194" s="141">
        <f t="shared" si="13"/>
        <v>0</v>
      </c>
      <c r="AR194" s="142" t="s">
        <v>170</v>
      </c>
      <c r="AT194" s="142" t="s">
        <v>165</v>
      </c>
      <c r="AU194" s="142" t="s">
        <v>79</v>
      </c>
      <c r="AY194" s="17" t="s">
        <v>163</v>
      </c>
      <c r="BE194" s="143">
        <f t="shared" si="14"/>
        <v>0</v>
      </c>
      <c r="BF194" s="143">
        <f t="shared" si="15"/>
        <v>0</v>
      </c>
      <c r="BG194" s="143">
        <f t="shared" si="16"/>
        <v>0</v>
      </c>
      <c r="BH194" s="143">
        <f t="shared" si="17"/>
        <v>0</v>
      </c>
      <c r="BI194" s="143">
        <f t="shared" si="18"/>
        <v>0</v>
      </c>
      <c r="BJ194" s="17" t="s">
        <v>79</v>
      </c>
      <c r="BK194" s="143">
        <f t="shared" si="19"/>
        <v>0</v>
      </c>
      <c r="BL194" s="17" t="s">
        <v>170</v>
      </c>
      <c r="BM194" s="142" t="s">
        <v>946</v>
      </c>
    </row>
    <row r="195" spans="2:65" s="1" customFormat="1" ht="37.9" customHeight="1">
      <c r="B195" s="32"/>
      <c r="C195" s="131" t="s">
        <v>539</v>
      </c>
      <c r="D195" s="131" t="s">
        <v>165</v>
      </c>
      <c r="E195" s="132" t="s">
        <v>2878</v>
      </c>
      <c r="F195" s="133" t="s">
        <v>4268</v>
      </c>
      <c r="G195" s="134" t="s">
        <v>2382</v>
      </c>
      <c r="H195" s="135">
        <v>9</v>
      </c>
      <c r="I195" s="136"/>
      <c r="J195" s="137">
        <f t="shared" si="10"/>
        <v>0</v>
      </c>
      <c r="K195" s="133" t="s">
        <v>192</v>
      </c>
      <c r="L195" s="32"/>
      <c r="M195" s="138" t="s">
        <v>19</v>
      </c>
      <c r="N195" s="139" t="s">
        <v>43</v>
      </c>
      <c r="P195" s="140">
        <f t="shared" si="11"/>
        <v>0</v>
      </c>
      <c r="Q195" s="140">
        <v>0</v>
      </c>
      <c r="R195" s="140">
        <f t="shared" si="12"/>
        <v>0</v>
      </c>
      <c r="S195" s="140">
        <v>0</v>
      </c>
      <c r="T195" s="141">
        <f t="shared" si="13"/>
        <v>0</v>
      </c>
      <c r="AR195" s="142" t="s">
        <v>170</v>
      </c>
      <c r="AT195" s="142" t="s">
        <v>165</v>
      </c>
      <c r="AU195" s="142" t="s">
        <v>79</v>
      </c>
      <c r="AY195" s="17" t="s">
        <v>163</v>
      </c>
      <c r="BE195" s="143">
        <f t="shared" si="14"/>
        <v>0</v>
      </c>
      <c r="BF195" s="143">
        <f t="shared" si="15"/>
        <v>0</v>
      </c>
      <c r="BG195" s="143">
        <f t="shared" si="16"/>
        <v>0</v>
      </c>
      <c r="BH195" s="143">
        <f t="shared" si="17"/>
        <v>0</v>
      </c>
      <c r="BI195" s="143">
        <f t="shared" si="18"/>
        <v>0</v>
      </c>
      <c r="BJ195" s="17" t="s">
        <v>79</v>
      </c>
      <c r="BK195" s="143">
        <f t="shared" si="19"/>
        <v>0</v>
      </c>
      <c r="BL195" s="17" t="s">
        <v>170</v>
      </c>
      <c r="BM195" s="142" t="s">
        <v>959</v>
      </c>
    </row>
    <row r="196" spans="2:65" s="1" customFormat="1" ht="16.5" customHeight="1">
      <c r="B196" s="32"/>
      <c r="C196" s="131" t="s">
        <v>544</v>
      </c>
      <c r="D196" s="131" t="s">
        <v>165</v>
      </c>
      <c r="E196" s="132" t="s">
        <v>2880</v>
      </c>
      <c r="F196" s="133" t="s">
        <v>4269</v>
      </c>
      <c r="G196" s="134" t="s">
        <v>2382</v>
      </c>
      <c r="H196" s="135">
        <v>1</v>
      </c>
      <c r="I196" s="136"/>
      <c r="J196" s="137">
        <f t="shared" si="10"/>
        <v>0</v>
      </c>
      <c r="K196" s="133" t="s">
        <v>192</v>
      </c>
      <c r="L196" s="32"/>
      <c r="M196" s="138" t="s">
        <v>19</v>
      </c>
      <c r="N196" s="139" t="s">
        <v>43</v>
      </c>
      <c r="P196" s="140">
        <f t="shared" si="11"/>
        <v>0</v>
      </c>
      <c r="Q196" s="140">
        <v>0</v>
      </c>
      <c r="R196" s="140">
        <f t="shared" si="12"/>
        <v>0</v>
      </c>
      <c r="S196" s="140">
        <v>0</v>
      </c>
      <c r="T196" s="141">
        <f t="shared" si="13"/>
        <v>0</v>
      </c>
      <c r="AR196" s="142" t="s">
        <v>170</v>
      </c>
      <c r="AT196" s="142" t="s">
        <v>165</v>
      </c>
      <c r="AU196" s="142" t="s">
        <v>79</v>
      </c>
      <c r="AY196" s="17" t="s">
        <v>163</v>
      </c>
      <c r="BE196" s="143">
        <f t="shared" si="14"/>
        <v>0</v>
      </c>
      <c r="BF196" s="143">
        <f t="shared" si="15"/>
        <v>0</v>
      </c>
      <c r="BG196" s="143">
        <f t="shared" si="16"/>
        <v>0</v>
      </c>
      <c r="BH196" s="143">
        <f t="shared" si="17"/>
        <v>0</v>
      </c>
      <c r="BI196" s="143">
        <f t="shared" si="18"/>
        <v>0</v>
      </c>
      <c r="BJ196" s="17" t="s">
        <v>79</v>
      </c>
      <c r="BK196" s="143">
        <f t="shared" si="19"/>
        <v>0</v>
      </c>
      <c r="BL196" s="17" t="s">
        <v>170</v>
      </c>
      <c r="BM196" s="142" t="s">
        <v>968</v>
      </c>
    </row>
    <row r="197" spans="2:65" s="1" customFormat="1" ht="16.5" customHeight="1">
      <c r="B197" s="32"/>
      <c r="C197" s="131" t="s">
        <v>551</v>
      </c>
      <c r="D197" s="131" t="s">
        <v>165</v>
      </c>
      <c r="E197" s="132" t="s">
        <v>2882</v>
      </c>
      <c r="F197" s="133" t="s">
        <v>4270</v>
      </c>
      <c r="G197" s="134" t="s">
        <v>2382</v>
      </c>
      <c r="H197" s="135">
        <v>3</v>
      </c>
      <c r="I197" s="136"/>
      <c r="J197" s="137">
        <f t="shared" si="10"/>
        <v>0</v>
      </c>
      <c r="K197" s="133" t="s">
        <v>192</v>
      </c>
      <c r="L197" s="32"/>
      <c r="M197" s="138" t="s">
        <v>19</v>
      </c>
      <c r="N197" s="139" t="s">
        <v>43</v>
      </c>
      <c r="P197" s="140">
        <f t="shared" si="11"/>
        <v>0</v>
      </c>
      <c r="Q197" s="140">
        <v>0</v>
      </c>
      <c r="R197" s="140">
        <f t="shared" si="12"/>
        <v>0</v>
      </c>
      <c r="S197" s="140">
        <v>0</v>
      </c>
      <c r="T197" s="141">
        <f t="shared" si="13"/>
        <v>0</v>
      </c>
      <c r="AR197" s="142" t="s">
        <v>170</v>
      </c>
      <c r="AT197" s="142" t="s">
        <v>165</v>
      </c>
      <c r="AU197" s="142" t="s">
        <v>79</v>
      </c>
      <c r="AY197" s="17" t="s">
        <v>163</v>
      </c>
      <c r="BE197" s="143">
        <f t="shared" si="14"/>
        <v>0</v>
      </c>
      <c r="BF197" s="143">
        <f t="shared" si="15"/>
        <v>0</v>
      </c>
      <c r="BG197" s="143">
        <f t="shared" si="16"/>
        <v>0</v>
      </c>
      <c r="BH197" s="143">
        <f t="shared" si="17"/>
        <v>0</v>
      </c>
      <c r="BI197" s="143">
        <f t="shared" si="18"/>
        <v>0</v>
      </c>
      <c r="BJ197" s="17" t="s">
        <v>79</v>
      </c>
      <c r="BK197" s="143">
        <f t="shared" si="19"/>
        <v>0</v>
      </c>
      <c r="BL197" s="17" t="s">
        <v>170</v>
      </c>
      <c r="BM197" s="142" t="s">
        <v>979</v>
      </c>
    </row>
    <row r="198" spans="2:65" s="11" customFormat="1" ht="25.9" customHeight="1">
      <c r="B198" s="119"/>
      <c r="D198" s="120" t="s">
        <v>71</v>
      </c>
      <c r="E198" s="121" t="s">
        <v>2920</v>
      </c>
      <c r="F198" s="121" t="s">
        <v>4271</v>
      </c>
      <c r="I198" s="122"/>
      <c r="J198" s="123">
        <f>BK198</f>
        <v>0</v>
      </c>
      <c r="L198" s="119"/>
      <c r="M198" s="124"/>
      <c r="P198" s="125">
        <f>SUM(P199:P219)</f>
        <v>0</v>
      </c>
      <c r="R198" s="125">
        <f>SUM(R199:R219)</f>
        <v>0</v>
      </c>
      <c r="T198" s="126">
        <f>SUM(T199:T219)</f>
        <v>0</v>
      </c>
      <c r="AR198" s="120" t="s">
        <v>79</v>
      </c>
      <c r="AT198" s="127" t="s">
        <v>71</v>
      </c>
      <c r="AU198" s="127" t="s">
        <v>72</v>
      </c>
      <c r="AY198" s="120" t="s">
        <v>163</v>
      </c>
      <c r="BK198" s="128">
        <f>SUM(BK199:BK219)</f>
        <v>0</v>
      </c>
    </row>
    <row r="199" spans="2:65" s="1" customFormat="1" ht="16.5" customHeight="1">
      <c r="B199" s="32"/>
      <c r="C199" s="131" t="s">
        <v>558</v>
      </c>
      <c r="D199" s="131" t="s">
        <v>165</v>
      </c>
      <c r="E199" s="132" t="s">
        <v>2922</v>
      </c>
      <c r="F199" s="133" t="s">
        <v>4272</v>
      </c>
      <c r="G199" s="134" t="s">
        <v>254</v>
      </c>
      <c r="H199" s="135">
        <v>870</v>
      </c>
      <c r="I199" s="136"/>
      <c r="J199" s="137">
        <f t="shared" ref="J199:J219" si="20">ROUND(I199*H199,2)</f>
        <v>0</v>
      </c>
      <c r="K199" s="133" t="s">
        <v>192</v>
      </c>
      <c r="L199" s="32"/>
      <c r="M199" s="138" t="s">
        <v>19</v>
      </c>
      <c r="N199" s="139" t="s">
        <v>43</v>
      </c>
      <c r="P199" s="140">
        <f t="shared" ref="P199:P219" si="21">O199*H199</f>
        <v>0</v>
      </c>
      <c r="Q199" s="140">
        <v>0</v>
      </c>
      <c r="R199" s="140">
        <f t="shared" ref="R199:R219" si="22">Q199*H199</f>
        <v>0</v>
      </c>
      <c r="S199" s="140">
        <v>0</v>
      </c>
      <c r="T199" s="141">
        <f t="shared" ref="T199:T219" si="23">S199*H199</f>
        <v>0</v>
      </c>
      <c r="AR199" s="142" t="s">
        <v>170</v>
      </c>
      <c r="AT199" s="142" t="s">
        <v>165</v>
      </c>
      <c r="AU199" s="142" t="s">
        <v>79</v>
      </c>
      <c r="AY199" s="17" t="s">
        <v>163</v>
      </c>
      <c r="BE199" s="143">
        <f t="shared" ref="BE199:BE219" si="24">IF(N199="základní",J199,0)</f>
        <v>0</v>
      </c>
      <c r="BF199" s="143">
        <f t="shared" ref="BF199:BF219" si="25">IF(N199="snížená",J199,0)</f>
        <v>0</v>
      </c>
      <c r="BG199" s="143">
        <f t="shared" ref="BG199:BG219" si="26">IF(N199="zákl. přenesená",J199,0)</f>
        <v>0</v>
      </c>
      <c r="BH199" s="143">
        <f t="shared" ref="BH199:BH219" si="27">IF(N199="sníž. přenesená",J199,0)</f>
        <v>0</v>
      </c>
      <c r="BI199" s="143">
        <f t="shared" ref="BI199:BI219" si="28">IF(N199="nulová",J199,0)</f>
        <v>0</v>
      </c>
      <c r="BJ199" s="17" t="s">
        <v>79</v>
      </c>
      <c r="BK199" s="143">
        <f t="shared" ref="BK199:BK219" si="29">ROUND(I199*H199,2)</f>
        <v>0</v>
      </c>
      <c r="BL199" s="17" t="s">
        <v>170</v>
      </c>
      <c r="BM199" s="142" t="s">
        <v>989</v>
      </c>
    </row>
    <row r="200" spans="2:65" s="1" customFormat="1" ht="16.5" customHeight="1">
      <c r="B200" s="32"/>
      <c r="C200" s="131" t="s">
        <v>563</v>
      </c>
      <c r="D200" s="131" t="s">
        <v>165</v>
      </c>
      <c r="E200" s="132" t="s">
        <v>2925</v>
      </c>
      <c r="F200" s="133" t="s">
        <v>4273</v>
      </c>
      <c r="G200" s="134" t="s">
        <v>254</v>
      </c>
      <c r="H200" s="135">
        <v>380</v>
      </c>
      <c r="I200" s="136"/>
      <c r="J200" s="137">
        <f t="shared" si="20"/>
        <v>0</v>
      </c>
      <c r="K200" s="133" t="s">
        <v>192</v>
      </c>
      <c r="L200" s="32"/>
      <c r="M200" s="138" t="s">
        <v>19</v>
      </c>
      <c r="N200" s="139" t="s">
        <v>43</v>
      </c>
      <c r="P200" s="140">
        <f t="shared" si="21"/>
        <v>0</v>
      </c>
      <c r="Q200" s="140">
        <v>0</v>
      </c>
      <c r="R200" s="140">
        <f t="shared" si="22"/>
        <v>0</v>
      </c>
      <c r="S200" s="140">
        <v>0</v>
      </c>
      <c r="T200" s="141">
        <f t="shared" si="23"/>
        <v>0</v>
      </c>
      <c r="AR200" s="142" t="s">
        <v>170</v>
      </c>
      <c r="AT200" s="142" t="s">
        <v>165</v>
      </c>
      <c r="AU200" s="142" t="s">
        <v>79</v>
      </c>
      <c r="AY200" s="17" t="s">
        <v>163</v>
      </c>
      <c r="BE200" s="143">
        <f t="shared" si="24"/>
        <v>0</v>
      </c>
      <c r="BF200" s="143">
        <f t="shared" si="25"/>
        <v>0</v>
      </c>
      <c r="BG200" s="143">
        <f t="shared" si="26"/>
        <v>0</v>
      </c>
      <c r="BH200" s="143">
        <f t="shared" si="27"/>
        <v>0</v>
      </c>
      <c r="BI200" s="143">
        <f t="shared" si="28"/>
        <v>0</v>
      </c>
      <c r="BJ200" s="17" t="s">
        <v>79</v>
      </c>
      <c r="BK200" s="143">
        <f t="shared" si="29"/>
        <v>0</v>
      </c>
      <c r="BL200" s="17" t="s">
        <v>170</v>
      </c>
      <c r="BM200" s="142" t="s">
        <v>1000</v>
      </c>
    </row>
    <row r="201" spans="2:65" s="1" customFormat="1" ht="16.5" customHeight="1">
      <c r="B201" s="32"/>
      <c r="C201" s="131" t="s">
        <v>569</v>
      </c>
      <c r="D201" s="131" t="s">
        <v>165</v>
      </c>
      <c r="E201" s="132" t="s">
        <v>2927</v>
      </c>
      <c r="F201" s="133" t="s">
        <v>4274</v>
      </c>
      <c r="G201" s="134" t="s">
        <v>254</v>
      </c>
      <c r="H201" s="135">
        <v>50</v>
      </c>
      <c r="I201" s="136"/>
      <c r="J201" s="137">
        <f t="shared" si="20"/>
        <v>0</v>
      </c>
      <c r="K201" s="133" t="s">
        <v>192</v>
      </c>
      <c r="L201" s="32"/>
      <c r="M201" s="138" t="s">
        <v>19</v>
      </c>
      <c r="N201" s="139" t="s">
        <v>43</v>
      </c>
      <c r="P201" s="140">
        <f t="shared" si="21"/>
        <v>0</v>
      </c>
      <c r="Q201" s="140">
        <v>0</v>
      </c>
      <c r="R201" s="140">
        <f t="shared" si="22"/>
        <v>0</v>
      </c>
      <c r="S201" s="140">
        <v>0</v>
      </c>
      <c r="T201" s="141">
        <f t="shared" si="23"/>
        <v>0</v>
      </c>
      <c r="AR201" s="142" t="s">
        <v>170</v>
      </c>
      <c r="AT201" s="142" t="s">
        <v>165</v>
      </c>
      <c r="AU201" s="142" t="s">
        <v>79</v>
      </c>
      <c r="AY201" s="17" t="s">
        <v>163</v>
      </c>
      <c r="BE201" s="143">
        <f t="shared" si="24"/>
        <v>0</v>
      </c>
      <c r="BF201" s="143">
        <f t="shared" si="25"/>
        <v>0</v>
      </c>
      <c r="BG201" s="143">
        <f t="shared" si="26"/>
        <v>0</v>
      </c>
      <c r="BH201" s="143">
        <f t="shared" si="27"/>
        <v>0</v>
      </c>
      <c r="BI201" s="143">
        <f t="shared" si="28"/>
        <v>0</v>
      </c>
      <c r="BJ201" s="17" t="s">
        <v>79</v>
      </c>
      <c r="BK201" s="143">
        <f t="shared" si="29"/>
        <v>0</v>
      </c>
      <c r="BL201" s="17" t="s">
        <v>170</v>
      </c>
      <c r="BM201" s="142" t="s">
        <v>1011</v>
      </c>
    </row>
    <row r="202" spans="2:65" s="1" customFormat="1" ht="16.5" customHeight="1">
      <c r="B202" s="32"/>
      <c r="C202" s="131" t="s">
        <v>576</v>
      </c>
      <c r="D202" s="131" t="s">
        <v>165</v>
      </c>
      <c r="E202" s="132" t="s">
        <v>2929</v>
      </c>
      <c r="F202" s="133" t="s">
        <v>4275</v>
      </c>
      <c r="G202" s="134" t="s">
        <v>254</v>
      </c>
      <c r="H202" s="135">
        <v>380</v>
      </c>
      <c r="I202" s="136"/>
      <c r="J202" s="137">
        <f t="shared" si="20"/>
        <v>0</v>
      </c>
      <c r="K202" s="133" t="s">
        <v>192</v>
      </c>
      <c r="L202" s="32"/>
      <c r="M202" s="138" t="s">
        <v>19</v>
      </c>
      <c r="N202" s="139" t="s">
        <v>43</v>
      </c>
      <c r="P202" s="140">
        <f t="shared" si="21"/>
        <v>0</v>
      </c>
      <c r="Q202" s="140">
        <v>0</v>
      </c>
      <c r="R202" s="140">
        <f t="shared" si="22"/>
        <v>0</v>
      </c>
      <c r="S202" s="140">
        <v>0</v>
      </c>
      <c r="T202" s="141">
        <f t="shared" si="23"/>
        <v>0</v>
      </c>
      <c r="AR202" s="142" t="s">
        <v>170</v>
      </c>
      <c r="AT202" s="142" t="s">
        <v>165</v>
      </c>
      <c r="AU202" s="142" t="s">
        <v>79</v>
      </c>
      <c r="AY202" s="17" t="s">
        <v>163</v>
      </c>
      <c r="BE202" s="143">
        <f t="shared" si="24"/>
        <v>0</v>
      </c>
      <c r="BF202" s="143">
        <f t="shared" si="25"/>
        <v>0</v>
      </c>
      <c r="BG202" s="143">
        <f t="shared" si="26"/>
        <v>0</v>
      </c>
      <c r="BH202" s="143">
        <f t="shared" si="27"/>
        <v>0</v>
      </c>
      <c r="BI202" s="143">
        <f t="shared" si="28"/>
        <v>0</v>
      </c>
      <c r="BJ202" s="17" t="s">
        <v>79</v>
      </c>
      <c r="BK202" s="143">
        <f t="shared" si="29"/>
        <v>0</v>
      </c>
      <c r="BL202" s="17" t="s">
        <v>170</v>
      </c>
      <c r="BM202" s="142" t="s">
        <v>1020</v>
      </c>
    </row>
    <row r="203" spans="2:65" s="1" customFormat="1" ht="16.5" customHeight="1">
      <c r="B203" s="32"/>
      <c r="C203" s="131" t="s">
        <v>585</v>
      </c>
      <c r="D203" s="131" t="s">
        <v>165</v>
      </c>
      <c r="E203" s="132" t="s">
        <v>2931</v>
      </c>
      <c r="F203" s="133" t="s">
        <v>4276</v>
      </c>
      <c r="G203" s="134" t="s">
        <v>254</v>
      </c>
      <c r="H203" s="135">
        <v>2650</v>
      </c>
      <c r="I203" s="136"/>
      <c r="J203" s="137">
        <f t="shared" si="20"/>
        <v>0</v>
      </c>
      <c r="K203" s="133" t="s">
        <v>192</v>
      </c>
      <c r="L203" s="32"/>
      <c r="M203" s="138" t="s">
        <v>19</v>
      </c>
      <c r="N203" s="139" t="s">
        <v>43</v>
      </c>
      <c r="P203" s="140">
        <f t="shared" si="21"/>
        <v>0</v>
      </c>
      <c r="Q203" s="140">
        <v>0</v>
      </c>
      <c r="R203" s="140">
        <f t="shared" si="22"/>
        <v>0</v>
      </c>
      <c r="S203" s="140">
        <v>0</v>
      </c>
      <c r="T203" s="141">
        <f t="shared" si="23"/>
        <v>0</v>
      </c>
      <c r="AR203" s="142" t="s">
        <v>170</v>
      </c>
      <c r="AT203" s="142" t="s">
        <v>165</v>
      </c>
      <c r="AU203" s="142" t="s">
        <v>79</v>
      </c>
      <c r="AY203" s="17" t="s">
        <v>163</v>
      </c>
      <c r="BE203" s="143">
        <f t="shared" si="24"/>
        <v>0</v>
      </c>
      <c r="BF203" s="143">
        <f t="shared" si="25"/>
        <v>0</v>
      </c>
      <c r="BG203" s="143">
        <f t="shared" si="26"/>
        <v>0</v>
      </c>
      <c r="BH203" s="143">
        <f t="shared" si="27"/>
        <v>0</v>
      </c>
      <c r="BI203" s="143">
        <f t="shared" si="28"/>
        <v>0</v>
      </c>
      <c r="BJ203" s="17" t="s">
        <v>79</v>
      </c>
      <c r="BK203" s="143">
        <f t="shared" si="29"/>
        <v>0</v>
      </c>
      <c r="BL203" s="17" t="s">
        <v>170</v>
      </c>
      <c r="BM203" s="142" t="s">
        <v>1032</v>
      </c>
    </row>
    <row r="204" spans="2:65" s="1" customFormat="1" ht="16.5" customHeight="1">
      <c r="B204" s="32"/>
      <c r="C204" s="131" t="s">
        <v>594</v>
      </c>
      <c r="D204" s="131" t="s">
        <v>165</v>
      </c>
      <c r="E204" s="132" t="s">
        <v>2933</v>
      </c>
      <c r="F204" s="133" t="s">
        <v>4277</v>
      </c>
      <c r="G204" s="134" t="s">
        <v>254</v>
      </c>
      <c r="H204" s="135">
        <v>2100</v>
      </c>
      <c r="I204" s="136"/>
      <c r="J204" s="137">
        <f t="shared" si="20"/>
        <v>0</v>
      </c>
      <c r="K204" s="133" t="s">
        <v>192</v>
      </c>
      <c r="L204" s="32"/>
      <c r="M204" s="138" t="s">
        <v>19</v>
      </c>
      <c r="N204" s="139" t="s">
        <v>43</v>
      </c>
      <c r="P204" s="140">
        <f t="shared" si="21"/>
        <v>0</v>
      </c>
      <c r="Q204" s="140">
        <v>0</v>
      </c>
      <c r="R204" s="140">
        <f t="shared" si="22"/>
        <v>0</v>
      </c>
      <c r="S204" s="140">
        <v>0</v>
      </c>
      <c r="T204" s="141">
        <f t="shared" si="23"/>
        <v>0</v>
      </c>
      <c r="AR204" s="142" t="s">
        <v>170</v>
      </c>
      <c r="AT204" s="142" t="s">
        <v>165</v>
      </c>
      <c r="AU204" s="142" t="s">
        <v>79</v>
      </c>
      <c r="AY204" s="17" t="s">
        <v>163</v>
      </c>
      <c r="BE204" s="143">
        <f t="shared" si="24"/>
        <v>0</v>
      </c>
      <c r="BF204" s="143">
        <f t="shared" si="25"/>
        <v>0</v>
      </c>
      <c r="BG204" s="143">
        <f t="shared" si="26"/>
        <v>0</v>
      </c>
      <c r="BH204" s="143">
        <f t="shared" si="27"/>
        <v>0</v>
      </c>
      <c r="BI204" s="143">
        <f t="shared" si="28"/>
        <v>0</v>
      </c>
      <c r="BJ204" s="17" t="s">
        <v>79</v>
      </c>
      <c r="BK204" s="143">
        <f t="shared" si="29"/>
        <v>0</v>
      </c>
      <c r="BL204" s="17" t="s">
        <v>170</v>
      </c>
      <c r="BM204" s="142" t="s">
        <v>1044</v>
      </c>
    </row>
    <row r="205" spans="2:65" s="1" customFormat="1" ht="16.5" customHeight="1">
      <c r="B205" s="32"/>
      <c r="C205" s="131" t="s">
        <v>601</v>
      </c>
      <c r="D205" s="131" t="s">
        <v>165</v>
      </c>
      <c r="E205" s="132" t="s">
        <v>2935</v>
      </c>
      <c r="F205" s="133" t="s">
        <v>4278</v>
      </c>
      <c r="G205" s="134" t="s">
        <v>254</v>
      </c>
      <c r="H205" s="135">
        <v>290</v>
      </c>
      <c r="I205" s="136"/>
      <c r="J205" s="137">
        <f t="shared" si="20"/>
        <v>0</v>
      </c>
      <c r="K205" s="133" t="s">
        <v>192</v>
      </c>
      <c r="L205" s="32"/>
      <c r="M205" s="138" t="s">
        <v>19</v>
      </c>
      <c r="N205" s="139" t="s">
        <v>43</v>
      </c>
      <c r="P205" s="140">
        <f t="shared" si="21"/>
        <v>0</v>
      </c>
      <c r="Q205" s="140">
        <v>0</v>
      </c>
      <c r="R205" s="140">
        <f t="shared" si="22"/>
        <v>0</v>
      </c>
      <c r="S205" s="140">
        <v>0</v>
      </c>
      <c r="T205" s="141">
        <f t="shared" si="23"/>
        <v>0</v>
      </c>
      <c r="AR205" s="142" t="s">
        <v>170</v>
      </c>
      <c r="AT205" s="142" t="s">
        <v>165</v>
      </c>
      <c r="AU205" s="142" t="s">
        <v>79</v>
      </c>
      <c r="AY205" s="17" t="s">
        <v>163</v>
      </c>
      <c r="BE205" s="143">
        <f t="shared" si="24"/>
        <v>0</v>
      </c>
      <c r="BF205" s="143">
        <f t="shared" si="25"/>
        <v>0</v>
      </c>
      <c r="BG205" s="143">
        <f t="shared" si="26"/>
        <v>0</v>
      </c>
      <c r="BH205" s="143">
        <f t="shared" si="27"/>
        <v>0</v>
      </c>
      <c r="BI205" s="143">
        <f t="shared" si="28"/>
        <v>0</v>
      </c>
      <c r="BJ205" s="17" t="s">
        <v>79</v>
      </c>
      <c r="BK205" s="143">
        <f t="shared" si="29"/>
        <v>0</v>
      </c>
      <c r="BL205" s="17" t="s">
        <v>170</v>
      </c>
      <c r="BM205" s="142" t="s">
        <v>1058</v>
      </c>
    </row>
    <row r="206" spans="2:65" s="1" customFormat="1" ht="16.5" customHeight="1">
      <c r="B206" s="32"/>
      <c r="C206" s="131" t="s">
        <v>608</v>
      </c>
      <c r="D206" s="131" t="s">
        <v>165</v>
      </c>
      <c r="E206" s="132" t="s">
        <v>2937</v>
      </c>
      <c r="F206" s="133" t="s">
        <v>4279</v>
      </c>
      <c r="G206" s="134" t="s">
        <v>254</v>
      </c>
      <c r="H206" s="135">
        <v>200</v>
      </c>
      <c r="I206" s="136"/>
      <c r="J206" s="137">
        <f t="shared" si="20"/>
        <v>0</v>
      </c>
      <c r="K206" s="133" t="s">
        <v>192</v>
      </c>
      <c r="L206" s="32"/>
      <c r="M206" s="138" t="s">
        <v>19</v>
      </c>
      <c r="N206" s="139" t="s">
        <v>43</v>
      </c>
      <c r="P206" s="140">
        <f t="shared" si="21"/>
        <v>0</v>
      </c>
      <c r="Q206" s="140">
        <v>0</v>
      </c>
      <c r="R206" s="140">
        <f t="shared" si="22"/>
        <v>0</v>
      </c>
      <c r="S206" s="140">
        <v>0</v>
      </c>
      <c r="T206" s="141">
        <f t="shared" si="23"/>
        <v>0</v>
      </c>
      <c r="AR206" s="142" t="s">
        <v>170</v>
      </c>
      <c r="AT206" s="142" t="s">
        <v>165</v>
      </c>
      <c r="AU206" s="142" t="s">
        <v>79</v>
      </c>
      <c r="AY206" s="17" t="s">
        <v>163</v>
      </c>
      <c r="BE206" s="143">
        <f t="shared" si="24"/>
        <v>0</v>
      </c>
      <c r="BF206" s="143">
        <f t="shared" si="25"/>
        <v>0</v>
      </c>
      <c r="BG206" s="143">
        <f t="shared" si="26"/>
        <v>0</v>
      </c>
      <c r="BH206" s="143">
        <f t="shared" si="27"/>
        <v>0</v>
      </c>
      <c r="BI206" s="143">
        <f t="shared" si="28"/>
        <v>0</v>
      </c>
      <c r="BJ206" s="17" t="s">
        <v>79</v>
      </c>
      <c r="BK206" s="143">
        <f t="shared" si="29"/>
        <v>0</v>
      </c>
      <c r="BL206" s="17" t="s">
        <v>170</v>
      </c>
      <c r="BM206" s="142" t="s">
        <v>1069</v>
      </c>
    </row>
    <row r="207" spans="2:65" s="1" customFormat="1" ht="16.5" customHeight="1">
      <c r="B207" s="32"/>
      <c r="C207" s="131" t="s">
        <v>618</v>
      </c>
      <c r="D207" s="131" t="s">
        <v>165</v>
      </c>
      <c r="E207" s="132" t="s">
        <v>2939</v>
      </c>
      <c r="F207" s="133" t="s">
        <v>4280</v>
      </c>
      <c r="G207" s="134" t="s">
        <v>254</v>
      </c>
      <c r="H207" s="135">
        <v>200</v>
      </c>
      <c r="I207" s="136"/>
      <c r="J207" s="137">
        <f t="shared" si="20"/>
        <v>0</v>
      </c>
      <c r="K207" s="133" t="s">
        <v>192</v>
      </c>
      <c r="L207" s="32"/>
      <c r="M207" s="138" t="s">
        <v>19</v>
      </c>
      <c r="N207" s="139" t="s">
        <v>43</v>
      </c>
      <c r="P207" s="140">
        <f t="shared" si="21"/>
        <v>0</v>
      </c>
      <c r="Q207" s="140">
        <v>0</v>
      </c>
      <c r="R207" s="140">
        <f t="shared" si="22"/>
        <v>0</v>
      </c>
      <c r="S207" s="140">
        <v>0</v>
      </c>
      <c r="T207" s="141">
        <f t="shared" si="23"/>
        <v>0</v>
      </c>
      <c r="AR207" s="142" t="s">
        <v>170</v>
      </c>
      <c r="AT207" s="142" t="s">
        <v>165</v>
      </c>
      <c r="AU207" s="142" t="s">
        <v>79</v>
      </c>
      <c r="AY207" s="17" t="s">
        <v>163</v>
      </c>
      <c r="BE207" s="143">
        <f t="shared" si="24"/>
        <v>0</v>
      </c>
      <c r="BF207" s="143">
        <f t="shared" si="25"/>
        <v>0</v>
      </c>
      <c r="BG207" s="143">
        <f t="shared" si="26"/>
        <v>0</v>
      </c>
      <c r="BH207" s="143">
        <f t="shared" si="27"/>
        <v>0</v>
      </c>
      <c r="BI207" s="143">
        <f t="shared" si="28"/>
        <v>0</v>
      </c>
      <c r="BJ207" s="17" t="s">
        <v>79</v>
      </c>
      <c r="BK207" s="143">
        <f t="shared" si="29"/>
        <v>0</v>
      </c>
      <c r="BL207" s="17" t="s">
        <v>170</v>
      </c>
      <c r="BM207" s="142" t="s">
        <v>1083</v>
      </c>
    </row>
    <row r="208" spans="2:65" s="1" customFormat="1" ht="16.5" customHeight="1">
      <c r="B208" s="32"/>
      <c r="C208" s="131" t="s">
        <v>629</v>
      </c>
      <c r="D208" s="131" t="s">
        <v>165</v>
      </c>
      <c r="E208" s="132" t="s">
        <v>2942</v>
      </c>
      <c r="F208" s="133" t="s">
        <v>4281</v>
      </c>
      <c r="G208" s="134" t="s">
        <v>254</v>
      </c>
      <c r="H208" s="135">
        <v>180</v>
      </c>
      <c r="I208" s="136"/>
      <c r="J208" s="137">
        <f t="shared" si="20"/>
        <v>0</v>
      </c>
      <c r="K208" s="133" t="s">
        <v>192</v>
      </c>
      <c r="L208" s="32"/>
      <c r="M208" s="138" t="s">
        <v>19</v>
      </c>
      <c r="N208" s="139" t="s">
        <v>43</v>
      </c>
      <c r="P208" s="140">
        <f t="shared" si="21"/>
        <v>0</v>
      </c>
      <c r="Q208" s="140">
        <v>0</v>
      </c>
      <c r="R208" s="140">
        <f t="shared" si="22"/>
        <v>0</v>
      </c>
      <c r="S208" s="140">
        <v>0</v>
      </c>
      <c r="T208" s="141">
        <f t="shared" si="23"/>
        <v>0</v>
      </c>
      <c r="AR208" s="142" t="s">
        <v>170</v>
      </c>
      <c r="AT208" s="142" t="s">
        <v>165</v>
      </c>
      <c r="AU208" s="142" t="s">
        <v>79</v>
      </c>
      <c r="AY208" s="17" t="s">
        <v>163</v>
      </c>
      <c r="BE208" s="143">
        <f t="shared" si="24"/>
        <v>0</v>
      </c>
      <c r="BF208" s="143">
        <f t="shared" si="25"/>
        <v>0</v>
      </c>
      <c r="BG208" s="143">
        <f t="shared" si="26"/>
        <v>0</v>
      </c>
      <c r="BH208" s="143">
        <f t="shared" si="27"/>
        <v>0</v>
      </c>
      <c r="BI208" s="143">
        <f t="shared" si="28"/>
        <v>0</v>
      </c>
      <c r="BJ208" s="17" t="s">
        <v>79</v>
      </c>
      <c r="BK208" s="143">
        <f t="shared" si="29"/>
        <v>0</v>
      </c>
      <c r="BL208" s="17" t="s">
        <v>170</v>
      </c>
      <c r="BM208" s="142" t="s">
        <v>1093</v>
      </c>
    </row>
    <row r="209" spans="2:65" s="1" customFormat="1" ht="16.5" customHeight="1">
      <c r="B209" s="32"/>
      <c r="C209" s="131" t="s">
        <v>636</v>
      </c>
      <c r="D209" s="131" t="s">
        <v>165</v>
      </c>
      <c r="E209" s="132" t="s">
        <v>2944</v>
      </c>
      <c r="F209" s="133" t="s">
        <v>4282</v>
      </c>
      <c r="G209" s="134" t="s">
        <v>254</v>
      </c>
      <c r="H209" s="135">
        <v>100</v>
      </c>
      <c r="I209" s="136"/>
      <c r="J209" s="137">
        <f t="shared" si="20"/>
        <v>0</v>
      </c>
      <c r="K209" s="133" t="s">
        <v>192</v>
      </c>
      <c r="L209" s="32"/>
      <c r="M209" s="138" t="s">
        <v>19</v>
      </c>
      <c r="N209" s="139" t="s">
        <v>43</v>
      </c>
      <c r="P209" s="140">
        <f t="shared" si="21"/>
        <v>0</v>
      </c>
      <c r="Q209" s="140">
        <v>0</v>
      </c>
      <c r="R209" s="140">
        <f t="shared" si="22"/>
        <v>0</v>
      </c>
      <c r="S209" s="140">
        <v>0</v>
      </c>
      <c r="T209" s="141">
        <f t="shared" si="23"/>
        <v>0</v>
      </c>
      <c r="AR209" s="142" t="s">
        <v>170</v>
      </c>
      <c r="AT209" s="142" t="s">
        <v>165</v>
      </c>
      <c r="AU209" s="142" t="s">
        <v>79</v>
      </c>
      <c r="AY209" s="17" t="s">
        <v>163</v>
      </c>
      <c r="BE209" s="143">
        <f t="shared" si="24"/>
        <v>0</v>
      </c>
      <c r="BF209" s="143">
        <f t="shared" si="25"/>
        <v>0</v>
      </c>
      <c r="BG209" s="143">
        <f t="shared" si="26"/>
        <v>0</v>
      </c>
      <c r="BH209" s="143">
        <f t="shared" si="27"/>
        <v>0</v>
      </c>
      <c r="BI209" s="143">
        <f t="shared" si="28"/>
        <v>0</v>
      </c>
      <c r="BJ209" s="17" t="s">
        <v>79</v>
      </c>
      <c r="BK209" s="143">
        <f t="shared" si="29"/>
        <v>0</v>
      </c>
      <c r="BL209" s="17" t="s">
        <v>170</v>
      </c>
      <c r="BM209" s="142" t="s">
        <v>1106</v>
      </c>
    </row>
    <row r="210" spans="2:65" s="1" customFormat="1" ht="16.5" customHeight="1">
      <c r="B210" s="32"/>
      <c r="C210" s="131" t="s">
        <v>638</v>
      </c>
      <c r="D210" s="131" t="s">
        <v>165</v>
      </c>
      <c r="E210" s="132" t="s">
        <v>2947</v>
      </c>
      <c r="F210" s="133" t="s">
        <v>4283</v>
      </c>
      <c r="G210" s="134" t="s">
        <v>254</v>
      </c>
      <c r="H210" s="135">
        <v>50</v>
      </c>
      <c r="I210" s="136"/>
      <c r="J210" s="137">
        <f t="shared" si="20"/>
        <v>0</v>
      </c>
      <c r="K210" s="133" t="s">
        <v>192</v>
      </c>
      <c r="L210" s="32"/>
      <c r="M210" s="138" t="s">
        <v>19</v>
      </c>
      <c r="N210" s="139" t="s">
        <v>43</v>
      </c>
      <c r="P210" s="140">
        <f t="shared" si="21"/>
        <v>0</v>
      </c>
      <c r="Q210" s="140">
        <v>0</v>
      </c>
      <c r="R210" s="140">
        <f t="shared" si="22"/>
        <v>0</v>
      </c>
      <c r="S210" s="140">
        <v>0</v>
      </c>
      <c r="T210" s="141">
        <f t="shared" si="23"/>
        <v>0</v>
      </c>
      <c r="AR210" s="142" t="s">
        <v>170</v>
      </c>
      <c r="AT210" s="142" t="s">
        <v>165</v>
      </c>
      <c r="AU210" s="142" t="s">
        <v>79</v>
      </c>
      <c r="AY210" s="17" t="s">
        <v>163</v>
      </c>
      <c r="BE210" s="143">
        <f t="shared" si="24"/>
        <v>0</v>
      </c>
      <c r="BF210" s="143">
        <f t="shared" si="25"/>
        <v>0</v>
      </c>
      <c r="BG210" s="143">
        <f t="shared" si="26"/>
        <v>0</v>
      </c>
      <c r="BH210" s="143">
        <f t="shared" si="27"/>
        <v>0</v>
      </c>
      <c r="BI210" s="143">
        <f t="shared" si="28"/>
        <v>0</v>
      </c>
      <c r="BJ210" s="17" t="s">
        <v>79</v>
      </c>
      <c r="BK210" s="143">
        <f t="shared" si="29"/>
        <v>0</v>
      </c>
      <c r="BL210" s="17" t="s">
        <v>170</v>
      </c>
      <c r="BM210" s="142" t="s">
        <v>1118</v>
      </c>
    </row>
    <row r="211" spans="2:65" s="1" customFormat="1" ht="16.5" customHeight="1">
      <c r="B211" s="32"/>
      <c r="C211" s="131" t="s">
        <v>645</v>
      </c>
      <c r="D211" s="131" t="s">
        <v>165</v>
      </c>
      <c r="E211" s="132" t="s">
        <v>2949</v>
      </c>
      <c r="F211" s="133" t="s">
        <v>4284</v>
      </c>
      <c r="G211" s="134" t="s">
        <v>254</v>
      </c>
      <c r="H211" s="135">
        <v>110</v>
      </c>
      <c r="I211" s="136"/>
      <c r="J211" s="137">
        <f t="shared" si="20"/>
        <v>0</v>
      </c>
      <c r="K211" s="133" t="s">
        <v>192</v>
      </c>
      <c r="L211" s="32"/>
      <c r="M211" s="138" t="s">
        <v>19</v>
      </c>
      <c r="N211" s="139" t="s">
        <v>43</v>
      </c>
      <c r="P211" s="140">
        <f t="shared" si="21"/>
        <v>0</v>
      </c>
      <c r="Q211" s="140">
        <v>0</v>
      </c>
      <c r="R211" s="140">
        <f t="shared" si="22"/>
        <v>0</v>
      </c>
      <c r="S211" s="140">
        <v>0</v>
      </c>
      <c r="T211" s="141">
        <f t="shared" si="23"/>
        <v>0</v>
      </c>
      <c r="AR211" s="142" t="s">
        <v>170</v>
      </c>
      <c r="AT211" s="142" t="s">
        <v>165</v>
      </c>
      <c r="AU211" s="142" t="s">
        <v>79</v>
      </c>
      <c r="AY211" s="17" t="s">
        <v>163</v>
      </c>
      <c r="BE211" s="143">
        <f t="shared" si="24"/>
        <v>0</v>
      </c>
      <c r="BF211" s="143">
        <f t="shared" si="25"/>
        <v>0</v>
      </c>
      <c r="BG211" s="143">
        <f t="shared" si="26"/>
        <v>0</v>
      </c>
      <c r="BH211" s="143">
        <f t="shared" si="27"/>
        <v>0</v>
      </c>
      <c r="BI211" s="143">
        <f t="shared" si="28"/>
        <v>0</v>
      </c>
      <c r="BJ211" s="17" t="s">
        <v>79</v>
      </c>
      <c r="BK211" s="143">
        <f t="shared" si="29"/>
        <v>0</v>
      </c>
      <c r="BL211" s="17" t="s">
        <v>170</v>
      </c>
      <c r="BM211" s="142" t="s">
        <v>1131</v>
      </c>
    </row>
    <row r="212" spans="2:65" s="1" customFormat="1" ht="16.5" customHeight="1">
      <c r="B212" s="32"/>
      <c r="C212" s="131" t="s">
        <v>650</v>
      </c>
      <c r="D212" s="131" t="s">
        <v>165</v>
      </c>
      <c r="E212" s="132" t="s">
        <v>2951</v>
      </c>
      <c r="F212" s="133" t="s">
        <v>4285</v>
      </c>
      <c r="G212" s="134" t="s">
        <v>254</v>
      </c>
      <c r="H212" s="135">
        <v>50</v>
      </c>
      <c r="I212" s="136"/>
      <c r="J212" s="137">
        <f t="shared" si="20"/>
        <v>0</v>
      </c>
      <c r="K212" s="133" t="s">
        <v>192</v>
      </c>
      <c r="L212" s="32"/>
      <c r="M212" s="138" t="s">
        <v>19</v>
      </c>
      <c r="N212" s="139" t="s">
        <v>43</v>
      </c>
      <c r="P212" s="140">
        <f t="shared" si="21"/>
        <v>0</v>
      </c>
      <c r="Q212" s="140">
        <v>0</v>
      </c>
      <c r="R212" s="140">
        <f t="shared" si="22"/>
        <v>0</v>
      </c>
      <c r="S212" s="140">
        <v>0</v>
      </c>
      <c r="T212" s="141">
        <f t="shared" si="23"/>
        <v>0</v>
      </c>
      <c r="AR212" s="142" t="s">
        <v>170</v>
      </c>
      <c r="AT212" s="142" t="s">
        <v>165</v>
      </c>
      <c r="AU212" s="142" t="s">
        <v>79</v>
      </c>
      <c r="AY212" s="17" t="s">
        <v>163</v>
      </c>
      <c r="BE212" s="143">
        <f t="shared" si="24"/>
        <v>0</v>
      </c>
      <c r="BF212" s="143">
        <f t="shared" si="25"/>
        <v>0</v>
      </c>
      <c r="BG212" s="143">
        <f t="shared" si="26"/>
        <v>0</v>
      </c>
      <c r="BH212" s="143">
        <f t="shared" si="27"/>
        <v>0</v>
      </c>
      <c r="BI212" s="143">
        <f t="shared" si="28"/>
        <v>0</v>
      </c>
      <c r="BJ212" s="17" t="s">
        <v>79</v>
      </c>
      <c r="BK212" s="143">
        <f t="shared" si="29"/>
        <v>0</v>
      </c>
      <c r="BL212" s="17" t="s">
        <v>170</v>
      </c>
      <c r="BM212" s="142" t="s">
        <v>1143</v>
      </c>
    </row>
    <row r="213" spans="2:65" s="1" customFormat="1" ht="16.5" customHeight="1">
      <c r="B213" s="32"/>
      <c r="C213" s="131" t="s">
        <v>656</v>
      </c>
      <c r="D213" s="131" t="s">
        <v>165</v>
      </c>
      <c r="E213" s="132" t="s">
        <v>2953</v>
      </c>
      <c r="F213" s="133" t="s">
        <v>4286</v>
      </c>
      <c r="G213" s="134" t="s">
        <v>254</v>
      </c>
      <c r="H213" s="135">
        <v>80</v>
      </c>
      <c r="I213" s="136"/>
      <c r="J213" s="137">
        <f t="shared" si="20"/>
        <v>0</v>
      </c>
      <c r="K213" s="133" t="s">
        <v>192</v>
      </c>
      <c r="L213" s="32"/>
      <c r="M213" s="138" t="s">
        <v>19</v>
      </c>
      <c r="N213" s="139" t="s">
        <v>43</v>
      </c>
      <c r="P213" s="140">
        <f t="shared" si="21"/>
        <v>0</v>
      </c>
      <c r="Q213" s="140">
        <v>0</v>
      </c>
      <c r="R213" s="140">
        <f t="shared" si="22"/>
        <v>0</v>
      </c>
      <c r="S213" s="140">
        <v>0</v>
      </c>
      <c r="T213" s="141">
        <f t="shared" si="23"/>
        <v>0</v>
      </c>
      <c r="AR213" s="142" t="s">
        <v>170</v>
      </c>
      <c r="AT213" s="142" t="s">
        <v>165</v>
      </c>
      <c r="AU213" s="142" t="s">
        <v>79</v>
      </c>
      <c r="AY213" s="17" t="s">
        <v>163</v>
      </c>
      <c r="BE213" s="143">
        <f t="shared" si="24"/>
        <v>0</v>
      </c>
      <c r="BF213" s="143">
        <f t="shared" si="25"/>
        <v>0</v>
      </c>
      <c r="BG213" s="143">
        <f t="shared" si="26"/>
        <v>0</v>
      </c>
      <c r="BH213" s="143">
        <f t="shared" si="27"/>
        <v>0</v>
      </c>
      <c r="BI213" s="143">
        <f t="shared" si="28"/>
        <v>0</v>
      </c>
      <c r="BJ213" s="17" t="s">
        <v>79</v>
      </c>
      <c r="BK213" s="143">
        <f t="shared" si="29"/>
        <v>0</v>
      </c>
      <c r="BL213" s="17" t="s">
        <v>170</v>
      </c>
      <c r="BM213" s="142" t="s">
        <v>1155</v>
      </c>
    </row>
    <row r="214" spans="2:65" s="1" customFormat="1" ht="16.5" customHeight="1">
      <c r="B214" s="32"/>
      <c r="C214" s="131" t="s">
        <v>664</v>
      </c>
      <c r="D214" s="131" t="s">
        <v>165</v>
      </c>
      <c r="E214" s="132" t="s">
        <v>2955</v>
      </c>
      <c r="F214" s="133" t="s">
        <v>4287</v>
      </c>
      <c r="G214" s="134" t="s">
        <v>2382</v>
      </c>
      <c r="H214" s="135">
        <v>140</v>
      </c>
      <c r="I214" s="136"/>
      <c r="J214" s="137">
        <f t="shared" si="20"/>
        <v>0</v>
      </c>
      <c r="K214" s="133" t="s">
        <v>192</v>
      </c>
      <c r="L214" s="32"/>
      <c r="M214" s="138" t="s">
        <v>19</v>
      </c>
      <c r="N214" s="139" t="s">
        <v>43</v>
      </c>
      <c r="P214" s="140">
        <f t="shared" si="21"/>
        <v>0</v>
      </c>
      <c r="Q214" s="140">
        <v>0</v>
      </c>
      <c r="R214" s="140">
        <f t="shared" si="22"/>
        <v>0</v>
      </c>
      <c r="S214" s="140">
        <v>0</v>
      </c>
      <c r="T214" s="141">
        <f t="shared" si="23"/>
        <v>0</v>
      </c>
      <c r="AR214" s="142" t="s">
        <v>170</v>
      </c>
      <c r="AT214" s="142" t="s">
        <v>165</v>
      </c>
      <c r="AU214" s="142" t="s">
        <v>79</v>
      </c>
      <c r="AY214" s="17" t="s">
        <v>163</v>
      </c>
      <c r="BE214" s="143">
        <f t="shared" si="24"/>
        <v>0</v>
      </c>
      <c r="BF214" s="143">
        <f t="shared" si="25"/>
        <v>0</v>
      </c>
      <c r="BG214" s="143">
        <f t="shared" si="26"/>
        <v>0</v>
      </c>
      <c r="BH214" s="143">
        <f t="shared" si="27"/>
        <v>0</v>
      </c>
      <c r="BI214" s="143">
        <f t="shared" si="28"/>
        <v>0</v>
      </c>
      <c r="BJ214" s="17" t="s">
        <v>79</v>
      </c>
      <c r="BK214" s="143">
        <f t="shared" si="29"/>
        <v>0</v>
      </c>
      <c r="BL214" s="17" t="s">
        <v>170</v>
      </c>
      <c r="BM214" s="142" t="s">
        <v>1167</v>
      </c>
    </row>
    <row r="215" spans="2:65" s="1" customFormat="1" ht="16.5" customHeight="1">
      <c r="B215" s="32"/>
      <c r="C215" s="131" t="s">
        <v>671</v>
      </c>
      <c r="D215" s="131" t="s">
        <v>165</v>
      </c>
      <c r="E215" s="132" t="s">
        <v>2957</v>
      </c>
      <c r="F215" s="133" t="s">
        <v>4288</v>
      </c>
      <c r="G215" s="134" t="s">
        <v>254</v>
      </c>
      <c r="H215" s="135">
        <v>1580</v>
      </c>
      <c r="I215" s="136"/>
      <c r="J215" s="137">
        <f t="shared" si="20"/>
        <v>0</v>
      </c>
      <c r="K215" s="133" t="s">
        <v>192</v>
      </c>
      <c r="L215" s="32"/>
      <c r="M215" s="138" t="s">
        <v>19</v>
      </c>
      <c r="N215" s="139" t="s">
        <v>43</v>
      </c>
      <c r="P215" s="140">
        <f t="shared" si="21"/>
        <v>0</v>
      </c>
      <c r="Q215" s="140">
        <v>0</v>
      </c>
      <c r="R215" s="140">
        <f t="shared" si="22"/>
        <v>0</v>
      </c>
      <c r="S215" s="140">
        <v>0</v>
      </c>
      <c r="T215" s="141">
        <f t="shared" si="23"/>
        <v>0</v>
      </c>
      <c r="AR215" s="142" t="s">
        <v>170</v>
      </c>
      <c r="AT215" s="142" t="s">
        <v>165</v>
      </c>
      <c r="AU215" s="142" t="s">
        <v>79</v>
      </c>
      <c r="AY215" s="17" t="s">
        <v>163</v>
      </c>
      <c r="BE215" s="143">
        <f t="shared" si="24"/>
        <v>0</v>
      </c>
      <c r="BF215" s="143">
        <f t="shared" si="25"/>
        <v>0</v>
      </c>
      <c r="BG215" s="143">
        <f t="shared" si="26"/>
        <v>0</v>
      </c>
      <c r="BH215" s="143">
        <f t="shared" si="27"/>
        <v>0</v>
      </c>
      <c r="BI215" s="143">
        <f t="shared" si="28"/>
        <v>0</v>
      </c>
      <c r="BJ215" s="17" t="s">
        <v>79</v>
      </c>
      <c r="BK215" s="143">
        <f t="shared" si="29"/>
        <v>0</v>
      </c>
      <c r="BL215" s="17" t="s">
        <v>170</v>
      </c>
      <c r="BM215" s="142" t="s">
        <v>1179</v>
      </c>
    </row>
    <row r="216" spans="2:65" s="1" customFormat="1" ht="16.5" customHeight="1">
      <c r="B216" s="32"/>
      <c r="C216" s="131" t="s">
        <v>676</v>
      </c>
      <c r="D216" s="131" t="s">
        <v>165</v>
      </c>
      <c r="E216" s="132" t="s">
        <v>2959</v>
      </c>
      <c r="F216" s="133" t="s">
        <v>4289</v>
      </c>
      <c r="G216" s="134" t="s">
        <v>254</v>
      </c>
      <c r="H216" s="135">
        <v>140</v>
      </c>
      <c r="I216" s="136"/>
      <c r="J216" s="137">
        <f t="shared" si="20"/>
        <v>0</v>
      </c>
      <c r="K216" s="133" t="s">
        <v>192</v>
      </c>
      <c r="L216" s="32"/>
      <c r="M216" s="138" t="s">
        <v>19</v>
      </c>
      <c r="N216" s="139" t="s">
        <v>43</v>
      </c>
      <c r="P216" s="140">
        <f t="shared" si="21"/>
        <v>0</v>
      </c>
      <c r="Q216" s="140">
        <v>0</v>
      </c>
      <c r="R216" s="140">
        <f t="shared" si="22"/>
        <v>0</v>
      </c>
      <c r="S216" s="140">
        <v>0</v>
      </c>
      <c r="T216" s="141">
        <f t="shared" si="23"/>
        <v>0</v>
      </c>
      <c r="AR216" s="142" t="s">
        <v>170</v>
      </c>
      <c r="AT216" s="142" t="s">
        <v>165</v>
      </c>
      <c r="AU216" s="142" t="s">
        <v>79</v>
      </c>
      <c r="AY216" s="17" t="s">
        <v>163</v>
      </c>
      <c r="BE216" s="143">
        <f t="shared" si="24"/>
        <v>0</v>
      </c>
      <c r="BF216" s="143">
        <f t="shared" si="25"/>
        <v>0</v>
      </c>
      <c r="BG216" s="143">
        <f t="shared" si="26"/>
        <v>0</v>
      </c>
      <c r="BH216" s="143">
        <f t="shared" si="27"/>
        <v>0</v>
      </c>
      <c r="BI216" s="143">
        <f t="shared" si="28"/>
        <v>0</v>
      </c>
      <c r="BJ216" s="17" t="s">
        <v>79</v>
      </c>
      <c r="BK216" s="143">
        <f t="shared" si="29"/>
        <v>0</v>
      </c>
      <c r="BL216" s="17" t="s">
        <v>170</v>
      </c>
      <c r="BM216" s="142" t="s">
        <v>1190</v>
      </c>
    </row>
    <row r="217" spans="2:65" s="1" customFormat="1" ht="16.5" customHeight="1">
      <c r="B217" s="32"/>
      <c r="C217" s="131" t="s">
        <v>681</v>
      </c>
      <c r="D217" s="131" t="s">
        <v>165</v>
      </c>
      <c r="E217" s="132" t="s">
        <v>2961</v>
      </c>
      <c r="F217" s="133" t="s">
        <v>4290</v>
      </c>
      <c r="G217" s="134" t="s">
        <v>254</v>
      </c>
      <c r="H217" s="135">
        <v>420</v>
      </c>
      <c r="I217" s="136"/>
      <c r="J217" s="137">
        <f t="shared" si="20"/>
        <v>0</v>
      </c>
      <c r="K217" s="133" t="s">
        <v>192</v>
      </c>
      <c r="L217" s="32"/>
      <c r="M217" s="138" t="s">
        <v>19</v>
      </c>
      <c r="N217" s="139" t="s">
        <v>43</v>
      </c>
      <c r="P217" s="140">
        <f t="shared" si="21"/>
        <v>0</v>
      </c>
      <c r="Q217" s="140">
        <v>0</v>
      </c>
      <c r="R217" s="140">
        <f t="shared" si="22"/>
        <v>0</v>
      </c>
      <c r="S217" s="140">
        <v>0</v>
      </c>
      <c r="T217" s="141">
        <f t="shared" si="23"/>
        <v>0</v>
      </c>
      <c r="AR217" s="142" t="s">
        <v>170</v>
      </c>
      <c r="AT217" s="142" t="s">
        <v>165</v>
      </c>
      <c r="AU217" s="142" t="s">
        <v>79</v>
      </c>
      <c r="AY217" s="17" t="s">
        <v>163</v>
      </c>
      <c r="BE217" s="143">
        <f t="shared" si="24"/>
        <v>0</v>
      </c>
      <c r="BF217" s="143">
        <f t="shared" si="25"/>
        <v>0</v>
      </c>
      <c r="BG217" s="143">
        <f t="shared" si="26"/>
        <v>0</v>
      </c>
      <c r="BH217" s="143">
        <f t="shared" si="27"/>
        <v>0</v>
      </c>
      <c r="BI217" s="143">
        <f t="shared" si="28"/>
        <v>0</v>
      </c>
      <c r="BJ217" s="17" t="s">
        <v>79</v>
      </c>
      <c r="BK217" s="143">
        <f t="shared" si="29"/>
        <v>0</v>
      </c>
      <c r="BL217" s="17" t="s">
        <v>170</v>
      </c>
      <c r="BM217" s="142" t="s">
        <v>1210</v>
      </c>
    </row>
    <row r="218" spans="2:65" s="1" customFormat="1" ht="16.5" customHeight="1">
      <c r="B218" s="32"/>
      <c r="C218" s="131" t="s">
        <v>691</v>
      </c>
      <c r="D218" s="131" t="s">
        <v>165</v>
      </c>
      <c r="E218" s="132" t="s">
        <v>2963</v>
      </c>
      <c r="F218" s="133" t="s">
        <v>4291</v>
      </c>
      <c r="G218" s="134" t="s">
        <v>2382</v>
      </c>
      <c r="H218" s="135">
        <v>4</v>
      </c>
      <c r="I218" s="136"/>
      <c r="J218" s="137">
        <f t="shared" si="20"/>
        <v>0</v>
      </c>
      <c r="K218" s="133" t="s">
        <v>192</v>
      </c>
      <c r="L218" s="32"/>
      <c r="M218" s="138" t="s">
        <v>19</v>
      </c>
      <c r="N218" s="139" t="s">
        <v>43</v>
      </c>
      <c r="P218" s="140">
        <f t="shared" si="21"/>
        <v>0</v>
      </c>
      <c r="Q218" s="140">
        <v>0</v>
      </c>
      <c r="R218" s="140">
        <f t="shared" si="22"/>
        <v>0</v>
      </c>
      <c r="S218" s="140">
        <v>0</v>
      </c>
      <c r="T218" s="141">
        <f t="shared" si="23"/>
        <v>0</v>
      </c>
      <c r="AR218" s="142" t="s">
        <v>170</v>
      </c>
      <c r="AT218" s="142" t="s">
        <v>165</v>
      </c>
      <c r="AU218" s="142" t="s">
        <v>79</v>
      </c>
      <c r="AY218" s="17" t="s">
        <v>163</v>
      </c>
      <c r="BE218" s="143">
        <f t="shared" si="24"/>
        <v>0</v>
      </c>
      <c r="BF218" s="143">
        <f t="shared" si="25"/>
        <v>0</v>
      </c>
      <c r="BG218" s="143">
        <f t="shared" si="26"/>
        <v>0</v>
      </c>
      <c r="BH218" s="143">
        <f t="shared" si="27"/>
        <v>0</v>
      </c>
      <c r="BI218" s="143">
        <f t="shared" si="28"/>
        <v>0</v>
      </c>
      <c r="BJ218" s="17" t="s">
        <v>79</v>
      </c>
      <c r="BK218" s="143">
        <f t="shared" si="29"/>
        <v>0</v>
      </c>
      <c r="BL218" s="17" t="s">
        <v>170</v>
      </c>
      <c r="BM218" s="142" t="s">
        <v>1223</v>
      </c>
    </row>
    <row r="219" spans="2:65" s="1" customFormat="1" ht="16.5" customHeight="1">
      <c r="B219" s="32"/>
      <c r="C219" s="131" t="s">
        <v>697</v>
      </c>
      <c r="D219" s="131" t="s">
        <v>165</v>
      </c>
      <c r="E219" s="132" t="s">
        <v>2965</v>
      </c>
      <c r="F219" s="133" t="s">
        <v>4292</v>
      </c>
      <c r="G219" s="134" t="s">
        <v>2382</v>
      </c>
      <c r="H219" s="135">
        <v>1</v>
      </c>
      <c r="I219" s="136"/>
      <c r="J219" s="137">
        <f t="shared" si="20"/>
        <v>0</v>
      </c>
      <c r="K219" s="133" t="s">
        <v>192</v>
      </c>
      <c r="L219" s="32"/>
      <c r="M219" s="138" t="s">
        <v>19</v>
      </c>
      <c r="N219" s="139" t="s">
        <v>43</v>
      </c>
      <c r="P219" s="140">
        <f t="shared" si="21"/>
        <v>0</v>
      </c>
      <c r="Q219" s="140">
        <v>0</v>
      </c>
      <c r="R219" s="140">
        <f t="shared" si="22"/>
        <v>0</v>
      </c>
      <c r="S219" s="140">
        <v>0</v>
      </c>
      <c r="T219" s="141">
        <f t="shared" si="23"/>
        <v>0</v>
      </c>
      <c r="AR219" s="142" t="s">
        <v>170</v>
      </c>
      <c r="AT219" s="142" t="s">
        <v>165</v>
      </c>
      <c r="AU219" s="142" t="s">
        <v>79</v>
      </c>
      <c r="AY219" s="17" t="s">
        <v>163</v>
      </c>
      <c r="BE219" s="143">
        <f t="shared" si="24"/>
        <v>0</v>
      </c>
      <c r="BF219" s="143">
        <f t="shared" si="25"/>
        <v>0</v>
      </c>
      <c r="BG219" s="143">
        <f t="shared" si="26"/>
        <v>0</v>
      </c>
      <c r="BH219" s="143">
        <f t="shared" si="27"/>
        <v>0</v>
      </c>
      <c r="BI219" s="143">
        <f t="shared" si="28"/>
        <v>0</v>
      </c>
      <c r="BJ219" s="17" t="s">
        <v>79</v>
      </c>
      <c r="BK219" s="143">
        <f t="shared" si="29"/>
        <v>0</v>
      </c>
      <c r="BL219" s="17" t="s">
        <v>170</v>
      </c>
      <c r="BM219" s="142" t="s">
        <v>1235</v>
      </c>
    </row>
    <row r="220" spans="2:65" s="11" customFormat="1" ht="25.9" customHeight="1">
      <c r="B220" s="119"/>
      <c r="D220" s="120" t="s">
        <v>71</v>
      </c>
      <c r="E220" s="121" t="s">
        <v>3051</v>
      </c>
      <c r="F220" s="121" t="s">
        <v>4293</v>
      </c>
      <c r="I220" s="122"/>
      <c r="J220" s="123">
        <f>BK220</f>
        <v>0</v>
      </c>
      <c r="L220" s="119"/>
      <c r="M220" s="124"/>
      <c r="P220" s="125">
        <f>SUM(P221:P230)</f>
        <v>0</v>
      </c>
      <c r="R220" s="125">
        <f>SUM(R221:R230)</f>
        <v>0</v>
      </c>
      <c r="T220" s="126">
        <f>SUM(T221:T230)</f>
        <v>0</v>
      </c>
      <c r="AR220" s="120" t="s">
        <v>79</v>
      </c>
      <c r="AT220" s="127" t="s">
        <v>71</v>
      </c>
      <c r="AU220" s="127" t="s">
        <v>72</v>
      </c>
      <c r="AY220" s="120" t="s">
        <v>163</v>
      </c>
      <c r="BK220" s="128">
        <f>SUM(BK221:BK230)</f>
        <v>0</v>
      </c>
    </row>
    <row r="221" spans="2:65" s="1" customFormat="1" ht="16.5" customHeight="1">
      <c r="B221" s="32"/>
      <c r="C221" s="131" t="s">
        <v>705</v>
      </c>
      <c r="D221" s="131" t="s">
        <v>165</v>
      </c>
      <c r="E221" s="132" t="s">
        <v>3053</v>
      </c>
      <c r="F221" s="133" t="s">
        <v>4294</v>
      </c>
      <c r="G221" s="134" t="s">
        <v>2382</v>
      </c>
      <c r="H221" s="135">
        <v>2</v>
      </c>
      <c r="I221" s="136"/>
      <c r="J221" s="137">
        <f t="shared" ref="J221:J230" si="30">ROUND(I221*H221,2)</f>
        <v>0</v>
      </c>
      <c r="K221" s="133" t="s">
        <v>192</v>
      </c>
      <c r="L221" s="32"/>
      <c r="M221" s="138" t="s">
        <v>19</v>
      </c>
      <c r="N221" s="139" t="s">
        <v>43</v>
      </c>
      <c r="P221" s="140">
        <f t="shared" ref="P221:P230" si="31">O221*H221</f>
        <v>0</v>
      </c>
      <c r="Q221" s="140">
        <v>0</v>
      </c>
      <c r="R221" s="140">
        <f t="shared" ref="R221:R230" si="32">Q221*H221</f>
        <v>0</v>
      </c>
      <c r="S221" s="140">
        <v>0</v>
      </c>
      <c r="T221" s="141">
        <f t="shared" ref="T221:T230" si="33">S221*H221</f>
        <v>0</v>
      </c>
      <c r="AR221" s="142" t="s">
        <v>170</v>
      </c>
      <c r="AT221" s="142" t="s">
        <v>165</v>
      </c>
      <c r="AU221" s="142" t="s">
        <v>79</v>
      </c>
      <c r="AY221" s="17" t="s">
        <v>163</v>
      </c>
      <c r="BE221" s="143">
        <f t="shared" ref="BE221:BE230" si="34">IF(N221="základní",J221,0)</f>
        <v>0</v>
      </c>
      <c r="BF221" s="143">
        <f t="shared" ref="BF221:BF230" si="35">IF(N221="snížená",J221,0)</f>
        <v>0</v>
      </c>
      <c r="BG221" s="143">
        <f t="shared" ref="BG221:BG230" si="36">IF(N221="zákl. přenesená",J221,0)</f>
        <v>0</v>
      </c>
      <c r="BH221" s="143">
        <f t="shared" ref="BH221:BH230" si="37">IF(N221="sníž. přenesená",J221,0)</f>
        <v>0</v>
      </c>
      <c r="BI221" s="143">
        <f t="shared" ref="BI221:BI230" si="38">IF(N221="nulová",J221,0)</f>
        <v>0</v>
      </c>
      <c r="BJ221" s="17" t="s">
        <v>79</v>
      </c>
      <c r="BK221" s="143">
        <f t="shared" ref="BK221:BK230" si="39">ROUND(I221*H221,2)</f>
        <v>0</v>
      </c>
      <c r="BL221" s="17" t="s">
        <v>170</v>
      </c>
      <c r="BM221" s="142" t="s">
        <v>1248</v>
      </c>
    </row>
    <row r="222" spans="2:65" s="1" customFormat="1" ht="21.75" customHeight="1">
      <c r="B222" s="32"/>
      <c r="C222" s="131" t="s">
        <v>721</v>
      </c>
      <c r="D222" s="131" t="s">
        <v>165</v>
      </c>
      <c r="E222" s="132" t="s">
        <v>3056</v>
      </c>
      <c r="F222" s="133" t="s">
        <v>4295</v>
      </c>
      <c r="G222" s="134" t="s">
        <v>2382</v>
      </c>
      <c r="H222" s="135">
        <v>7</v>
      </c>
      <c r="I222" s="136"/>
      <c r="J222" s="137">
        <f t="shared" si="30"/>
        <v>0</v>
      </c>
      <c r="K222" s="133" t="s">
        <v>192</v>
      </c>
      <c r="L222" s="32"/>
      <c r="M222" s="138" t="s">
        <v>19</v>
      </c>
      <c r="N222" s="139" t="s">
        <v>43</v>
      </c>
      <c r="P222" s="140">
        <f t="shared" si="31"/>
        <v>0</v>
      </c>
      <c r="Q222" s="140">
        <v>0</v>
      </c>
      <c r="R222" s="140">
        <f t="shared" si="32"/>
        <v>0</v>
      </c>
      <c r="S222" s="140">
        <v>0</v>
      </c>
      <c r="T222" s="141">
        <f t="shared" si="33"/>
        <v>0</v>
      </c>
      <c r="AR222" s="142" t="s">
        <v>170</v>
      </c>
      <c r="AT222" s="142" t="s">
        <v>165</v>
      </c>
      <c r="AU222" s="142" t="s">
        <v>79</v>
      </c>
      <c r="AY222" s="17" t="s">
        <v>163</v>
      </c>
      <c r="BE222" s="143">
        <f t="shared" si="34"/>
        <v>0</v>
      </c>
      <c r="BF222" s="143">
        <f t="shared" si="35"/>
        <v>0</v>
      </c>
      <c r="BG222" s="143">
        <f t="shared" si="36"/>
        <v>0</v>
      </c>
      <c r="BH222" s="143">
        <f t="shared" si="37"/>
        <v>0</v>
      </c>
      <c r="BI222" s="143">
        <f t="shared" si="38"/>
        <v>0</v>
      </c>
      <c r="BJ222" s="17" t="s">
        <v>79</v>
      </c>
      <c r="BK222" s="143">
        <f t="shared" si="39"/>
        <v>0</v>
      </c>
      <c r="BL222" s="17" t="s">
        <v>170</v>
      </c>
      <c r="BM222" s="142" t="s">
        <v>1255</v>
      </c>
    </row>
    <row r="223" spans="2:65" s="1" customFormat="1" ht="16.5" customHeight="1">
      <c r="B223" s="32"/>
      <c r="C223" s="131" t="s">
        <v>738</v>
      </c>
      <c r="D223" s="131" t="s">
        <v>165</v>
      </c>
      <c r="E223" s="132" t="s">
        <v>3059</v>
      </c>
      <c r="F223" s="133" t="s">
        <v>4296</v>
      </c>
      <c r="G223" s="134" t="s">
        <v>2382</v>
      </c>
      <c r="H223" s="135">
        <v>24</v>
      </c>
      <c r="I223" s="136"/>
      <c r="J223" s="137">
        <f t="shared" si="30"/>
        <v>0</v>
      </c>
      <c r="K223" s="133" t="s">
        <v>192</v>
      </c>
      <c r="L223" s="32"/>
      <c r="M223" s="138" t="s">
        <v>19</v>
      </c>
      <c r="N223" s="139" t="s">
        <v>43</v>
      </c>
      <c r="P223" s="140">
        <f t="shared" si="31"/>
        <v>0</v>
      </c>
      <c r="Q223" s="140">
        <v>0</v>
      </c>
      <c r="R223" s="140">
        <f t="shared" si="32"/>
        <v>0</v>
      </c>
      <c r="S223" s="140">
        <v>0</v>
      </c>
      <c r="T223" s="141">
        <f t="shared" si="33"/>
        <v>0</v>
      </c>
      <c r="AR223" s="142" t="s">
        <v>170</v>
      </c>
      <c r="AT223" s="142" t="s">
        <v>165</v>
      </c>
      <c r="AU223" s="142" t="s">
        <v>79</v>
      </c>
      <c r="AY223" s="17" t="s">
        <v>163</v>
      </c>
      <c r="BE223" s="143">
        <f t="shared" si="34"/>
        <v>0</v>
      </c>
      <c r="BF223" s="143">
        <f t="shared" si="35"/>
        <v>0</v>
      </c>
      <c r="BG223" s="143">
        <f t="shared" si="36"/>
        <v>0</v>
      </c>
      <c r="BH223" s="143">
        <f t="shared" si="37"/>
        <v>0</v>
      </c>
      <c r="BI223" s="143">
        <f t="shared" si="38"/>
        <v>0</v>
      </c>
      <c r="BJ223" s="17" t="s">
        <v>79</v>
      </c>
      <c r="BK223" s="143">
        <f t="shared" si="39"/>
        <v>0</v>
      </c>
      <c r="BL223" s="17" t="s">
        <v>170</v>
      </c>
      <c r="BM223" s="142" t="s">
        <v>1269</v>
      </c>
    </row>
    <row r="224" spans="2:65" s="1" customFormat="1" ht="16.5" customHeight="1">
      <c r="B224" s="32"/>
      <c r="C224" s="131" t="s">
        <v>743</v>
      </c>
      <c r="D224" s="131" t="s">
        <v>165</v>
      </c>
      <c r="E224" s="132" t="s">
        <v>3062</v>
      </c>
      <c r="F224" s="133" t="s">
        <v>4297</v>
      </c>
      <c r="G224" s="134" t="s">
        <v>2382</v>
      </c>
      <c r="H224" s="135">
        <v>131</v>
      </c>
      <c r="I224" s="136"/>
      <c r="J224" s="137">
        <f t="shared" si="30"/>
        <v>0</v>
      </c>
      <c r="K224" s="133" t="s">
        <v>192</v>
      </c>
      <c r="L224" s="32"/>
      <c r="M224" s="138" t="s">
        <v>19</v>
      </c>
      <c r="N224" s="139" t="s">
        <v>43</v>
      </c>
      <c r="P224" s="140">
        <f t="shared" si="31"/>
        <v>0</v>
      </c>
      <c r="Q224" s="140">
        <v>0</v>
      </c>
      <c r="R224" s="140">
        <f t="shared" si="32"/>
        <v>0</v>
      </c>
      <c r="S224" s="140">
        <v>0</v>
      </c>
      <c r="T224" s="141">
        <f t="shared" si="33"/>
        <v>0</v>
      </c>
      <c r="AR224" s="142" t="s">
        <v>170</v>
      </c>
      <c r="AT224" s="142" t="s">
        <v>165</v>
      </c>
      <c r="AU224" s="142" t="s">
        <v>79</v>
      </c>
      <c r="AY224" s="17" t="s">
        <v>163</v>
      </c>
      <c r="BE224" s="143">
        <f t="shared" si="34"/>
        <v>0</v>
      </c>
      <c r="BF224" s="143">
        <f t="shared" si="35"/>
        <v>0</v>
      </c>
      <c r="BG224" s="143">
        <f t="shared" si="36"/>
        <v>0</v>
      </c>
      <c r="BH224" s="143">
        <f t="shared" si="37"/>
        <v>0</v>
      </c>
      <c r="BI224" s="143">
        <f t="shared" si="38"/>
        <v>0</v>
      </c>
      <c r="BJ224" s="17" t="s">
        <v>79</v>
      </c>
      <c r="BK224" s="143">
        <f t="shared" si="39"/>
        <v>0</v>
      </c>
      <c r="BL224" s="17" t="s">
        <v>170</v>
      </c>
      <c r="BM224" s="142" t="s">
        <v>1280</v>
      </c>
    </row>
    <row r="225" spans="2:65" s="1" customFormat="1" ht="16.5" customHeight="1">
      <c r="B225" s="32"/>
      <c r="C225" s="131" t="s">
        <v>749</v>
      </c>
      <c r="D225" s="131" t="s">
        <v>165</v>
      </c>
      <c r="E225" s="132" t="s">
        <v>3065</v>
      </c>
      <c r="F225" s="133" t="s">
        <v>4298</v>
      </c>
      <c r="G225" s="134" t="s">
        <v>2382</v>
      </c>
      <c r="H225" s="135">
        <v>13</v>
      </c>
      <c r="I225" s="136"/>
      <c r="J225" s="137">
        <f t="shared" si="30"/>
        <v>0</v>
      </c>
      <c r="K225" s="133" t="s">
        <v>192</v>
      </c>
      <c r="L225" s="32"/>
      <c r="M225" s="138" t="s">
        <v>19</v>
      </c>
      <c r="N225" s="139" t="s">
        <v>43</v>
      </c>
      <c r="P225" s="140">
        <f t="shared" si="31"/>
        <v>0</v>
      </c>
      <c r="Q225" s="140">
        <v>0</v>
      </c>
      <c r="R225" s="140">
        <f t="shared" si="32"/>
        <v>0</v>
      </c>
      <c r="S225" s="140">
        <v>0</v>
      </c>
      <c r="T225" s="141">
        <f t="shared" si="33"/>
        <v>0</v>
      </c>
      <c r="AR225" s="142" t="s">
        <v>170</v>
      </c>
      <c r="AT225" s="142" t="s">
        <v>165</v>
      </c>
      <c r="AU225" s="142" t="s">
        <v>79</v>
      </c>
      <c r="AY225" s="17" t="s">
        <v>163</v>
      </c>
      <c r="BE225" s="143">
        <f t="shared" si="34"/>
        <v>0</v>
      </c>
      <c r="BF225" s="143">
        <f t="shared" si="35"/>
        <v>0</v>
      </c>
      <c r="BG225" s="143">
        <f t="shared" si="36"/>
        <v>0</v>
      </c>
      <c r="BH225" s="143">
        <f t="shared" si="37"/>
        <v>0</v>
      </c>
      <c r="BI225" s="143">
        <f t="shared" si="38"/>
        <v>0</v>
      </c>
      <c r="BJ225" s="17" t="s">
        <v>79</v>
      </c>
      <c r="BK225" s="143">
        <f t="shared" si="39"/>
        <v>0</v>
      </c>
      <c r="BL225" s="17" t="s">
        <v>170</v>
      </c>
      <c r="BM225" s="142" t="s">
        <v>1293</v>
      </c>
    </row>
    <row r="226" spans="2:65" s="1" customFormat="1" ht="16.5" customHeight="1">
      <c r="B226" s="32"/>
      <c r="C226" s="131" t="s">
        <v>754</v>
      </c>
      <c r="D226" s="131" t="s">
        <v>165</v>
      </c>
      <c r="E226" s="132" t="s">
        <v>3068</v>
      </c>
      <c r="F226" s="133" t="s">
        <v>4299</v>
      </c>
      <c r="G226" s="134" t="s">
        <v>2382</v>
      </c>
      <c r="H226" s="135">
        <v>9</v>
      </c>
      <c r="I226" s="136"/>
      <c r="J226" s="137">
        <f t="shared" si="30"/>
        <v>0</v>
      </c>
      <c r="K226" s="133" t="s">
        <v>192</v>
      </c>
      <c r="L226" s="32"/>
      <c r="M226" s="138" t="s">
        <v>19</v>
      </c>
      <c r="N226" s="139" t="s">
        <v>43</v>
      </c>
      <c r="P226" s="140">
        <f t="shared" si="31"/>
        <v>0</v>
      </c>
      <c r="Q226" s="140">
        <v>0</v>
      </c>
      <c r="R226" s="140">
        <f t="shared" si="32"/>
        <v>0</v>
      </c>
      <c r="S226" s="140">
        <v>0</v>
      </c>
      <c r="T226" s="141">
        <f t="shared" si="33"/>
        <v>0</v>
      </c>
      <c r="AR226" s="142" t="s">
        <v>170</v>
      </c>
      <c r="AT226" s="142" t="s">
        <v>165</v>
      </c>
      <c r="AU226" s="142" t="s">
        <v>79</v>
      </c>
      <c r="AY226" s="17" t="s">
        <v>163</v>
      </c>
      <c r="BE226" s="143">
        <f t="shared" si="34"/>
        <v>0</v>
      </c>
      <c r="BF226" s="143">
        <f t="shared" si="35"/>
        <v>0</v>
      </c>
      <c r="BG226" s="143">
        <f t="shared" si="36"/>
        <v>0</v>
      </c>
      <c r="BH226" s="143">
        <f t="shared" si="37"/>
        <v>0</v>
      </c>
      <c r="BI226" s="143">
        <f t="shared" si="38"/>
        <v>0</v>
      </c>
      <c r="BJ226" s="17" t="s">
        <v>79</v>
      </c>
      <c r="BK226" s="143">
        <f t="shared" si="39"/>
        <v>0</v>
      </c>
      <c r="BL226" s="17" t="s">
        <v>170</v>
      </c>
      <c r="BM226" s="142" t="s">
        <v>1303</v>
      </c>
    </row>
    <row r="227" spans="2:65" s="1" customFormat="1" ht="16.5" customHeight="1">
      <c r="B227" s="32"/>
      <c r="C227" s="131" t="s">
        <v>759</v>
      </c>
      <c r="D227" s="131" t="s">
        <v>165</v>
      </c>
      <c r="E227" s="132" t="s">
        <v>3071</v>
      </c>
      <c r="F227" s="133" t="s">
        <v>4300</v>
      </c>
      <c r="G227" s="134" t="s">
        <v>2382</v>
      </c>
      <c r="H227" s="135">
        <v>1</v>
      </c>
      <c r="I227" s="136"/>
      <c r="J227" s="137">
        <f t="shared" si="30"/>
        <v>0</v>
      </c>
      <c r="K227" s="133" t="s">
        <v>192</v>
      </c>
      <c r="L227" s="32"/>
      <c r="M227" s="138" t="s">
        <v>19</v>
      </c>
      <c r="N227" s="139" t="s">
        <v>43</v>
      </c>
      <c r="P227" s="140">
        <f t="shared" si="31"/>
        <v>0</v>
      </c>
      <c r="Q227" s="140">
        <v>0</v>
      </c>
      <c r="R227" s="140">
        <f t="shared" si="32"/>
        <v>0</v>
      </c>
      <c r="S227" s="140">
        <v>0</v>
      </c>
      <c r="T227" s="141">
        <f t="shared" si="33"/>
        <v>0</v>
      </c>
      <c r="AR227" s="142" t="s">
        <v>170</v>
      </c>
      <c r="AT227" s="142" t="s">
        <v>165</v>
      </c>
      <c r="AU227" s="142" t="s">
        <v>79</v>
      </c>
      <c r="AY227" s="17" t="s">
        <v>163</v>
      </c>
      <c r="BE227" s="143">
        <f t="shared" si="34"/>
        <v>0</v>
      </c>
      <c r="BF227" s="143">
        <f t="shared" si="35"/>
        <v>0</v>
      </c>
      <c r="BG227" s="143">
        <f t="shared" si="36"/>
        <v>0</v>
      </c>
      <c r="BH227" s="143">
        <f t="shared" si="37"/>
        <v>0</v>
      </c>
      <c r="BI227" s="143">
        <f t="shared" si="38"/>
        <v>0</v>
      </c>
      <c r="BJ227" s="17" t="s">
        <v>79</v>
      </c>
      <c r="BK227" s="143">
        <f t="shared" si="39"/>
        <v>0</v>
      </c>
      <c r="BL227" s="17" t="s">
        <v>170</v>
      </c>
      <c r="BM227" s="142" t="s">
        <v>1314</v>
      </c>
    </row>
    <row r="228" spans="2:65" s="1" customFormat="1" ht="16.5" customHeight="1">
      <c r="B228" s="32"/>
      <c r="C228" s="131" t="s">
        <v>767</v>
      </c>
      <c r="D228" s="131" t="s">
        <v>165</v>
      </c>
      <c r="E228" s="132" t="s">
        <v>3074</v>
      </c>
      <c r="F228" s="133" t="s">
        <v>4301</v>
      </c>
      <c r="G228" s="134" t="s">
        <v>254</v>
      </c>
      <c r="H228" s="135">
        <v>2580</v>
      </c>
      <c r="I228" s="136"/>
      <c r="J228" s="137">
        <f t="shared" si="30"/>
        <v>0</v>
      </c>
      <c r="K228" s="133" t="s">
        <v>192</v>
      </c>
      <c r="L228" s="32"/>
      <c r="M228" s="138" t="s">
        <v>19</v>
      </c>
      <c r="N228" s="139" t="s">
        <v>43</v>
      </c>
      <c r="P228" s="140">
        <f t="shared" si="31"/>
        <v>0</v>
      </c>
      <c r="Q228" s="140">
        <v>0</v>
      </c>
      <c r="R228" s="140">
        <f t="shared" si="32"/>
        <v>0</v>
      </c>
      <c r="S228" s="140">
        <v>0</v>
      </c>
      <c r="T228" s="141">
        <f t="shared" si="33"/>
        <v>0</v>
      </c>
      <c r="AR228" s="142" t="s">
        <v>170</v>
      </c>
      <c r="AT228" s="142" t="s">
        <v>165</v>
      </c>
      <c r="AU228" s="142" t="s">
        <v>79</v>
      </c>
      <c r="AY228" s="17" t="s">
        <v>163</v>
      </c>
      <c r="BE228" s="143">
        <f t="shared" si="34"/>
        <v>0</v>
      </c>
      <c r="BF228" s="143">
        <f t="shared" si="35"/>
        <v>0</v>
      </c>
      <c r="BG228" s="143">
        <f t="shared" si="36"/>
        <v>0</v>
      </c>
      <c r="BH228" s="143">
        <f t="shared" si="37"/>
        <v>0</v>
      </c>
      <c r="BI228" s="143">
        <f t="shared" si="38"/>
        <v>0</v>
      </c>
      <c r="BJ228" s="17" t="s">
        <v>79</v>
      </c>
      <c r="BK228" s="143">
        <f t="shared" si="39"/>
        <v>0</v>
      </c>
      <c r="BL228" s="17" t="s">
        <v>170</v>
      </c>
      <c r="BM228" s="142" t="s">
        <v>1329</v>
      </c>
    </row>
    <row r="229" spans="2:65" s="1" customFormat="1" ht="16.5" customHeight="1">
      <c r="B229" s="32"/>
      <c r="C229" s="131" t="s">
        <v>775</v>
      </c>
      <c r="D229" s="131" t="s">
        <v>165</v>
      </c>
      <c r="E229" s="132" t="s">
        <v>3077</v>
      </c>
      <c r="F229" s="133" t="s">
        <v>4302</v>
      </c>
      <c r="G229" s="134" t="s">
        <v>254</v>
      </c>
      <c r="H229" s="135">
        <v>7320</v>
      </c>
      <c r="I229" s="136"/>
      <c r="J229" s="137">
        <f t="shared" si="30"/>
        <v>0</v>
      </c>
      <c r="K229" s="133" t="s">
        <v>192</v>
      </c>
      <c r="L229" s="32"/>
      <c r="M229" s="138" t="s">
        <v>19</v>
      </c>
      <c r="N229" s="139" t="s">
        <v>43</v>
      </c>
      <c r="P229" s="140">
        <f t="shared" si="31"/>
        <v>0</v>
      </c>
      <c r="Q229" s="140">
        <v>0</v>
      </c>
      <c r="R229" s="140">
        <f t="shared" si="32"/>
        <v>0</v>
      </c>
      <c r="S229" s="140">
        <v>0</v>
      </c>
      <c r="T229" s="141">
        <f t="shared" si="33"/>
        <v>0</v>
      </c>
      <c r="AR229" s="142" t="s">
        <v>170</v>
      </c>
      <c r="AT229" s="142" t="s">
        <v>165</v>
      </c>
      <c r="AU229" s="142" t="s">
        <v>79</v>
      </c>
      <c r="AY229" s="17" t="s">
        <v>163</v>
      </c>
      <c r="BE229" s="143">
        <f t="shared" si="34"/>
        <v>0</v>
      </c>
      <c r="BF229" s="143">
        <f t="shared" si="35"/>
        <v>0</v>
      </c>
      <c r="BG229" s="143">
        <f t="shared" si="36"/>
        <v>0</v>
      </c>
      <c r="BH229" s="143">
        <f t="shared" si="37"/>
        <v>0</v>
      </c>
      <c r="BI229" s="143">
        <f t="shared" si="38"/>
        <v>0</v>
      </c>
      <c r="BJ229" s="17" t="s">
        <v>79</v>
      </c>
      <c r="BK229" s="143">
        <f t="shared" si="39"/>
        <v>0</v>
      </c>
      <c r="BL229" s="17" t="s">
        <v>170</v>
      </c>
      <c r="BM229" s="142" t="s">
        <v>1339</v>
      </c>
    </row>
    <row r="230" spans="2:65" s="1" customFormat="1" ht="16.5" customHeight="1">
      <c r="B230" s="32"/>
      <c r="C230" s="131" t="s">
        <v>780</v>
      </c>
      <c r="D230" s="131" t="s">
        <v>165</v>
      </c>
      <c r="E230" s="132" t="s">
        <v>3080</v>
      </c>
      <c r="F230" s="133" t="s">
        <v>4303</v>
      </c>
      <c r="G230" s="134" t="s">
        <v>254</v>
      </c>
      <c r="H230" s="135">
        <v>330</v>
      </c>
      <c r="I230" s="136"/>
      <c r="J230" s="137">
        <f t="shared" si="30"/>
        <v>0</v>
      </c>
      <c r="K230" s="133" t="s">
        <v>192</v>
      </c>
      <c r="L230" s="32"/>
      <c r="M230" s="138" t="s">
        <v>19</v>
      </c>
      <c r="N230" s="139" t="s">
        <v>43</v>
      </c>
      <c r="P230" s="140">
        <f t="shared" si="31"/>
        <v>0</v>
      </c>
      <c r="Q230" s="140">
        <v>0</v>
      </c>
      <c r="R230" s="140">
        <f t="shared" si="32"/>
        <v>0</v>
      </c>
      <c r="S230" s="140">
        <v>0</v>
      </c>
      <c r="T230" s="141">
        <f t="shared" si="33"/>
        <v>0</v>
      </c>
      <c r="AR230" s="142" t="s">
        <v>170</v>
      </c>
      <c r="AT230" s="142" t="s">
        <v>165</v>
      </c>
      <c r="AU230" s="142" t="s">
        <v>79</v>
      </c>
      <c r="AY230" s="17" t="s">
        <v>163</v>
      </c>
      <c r="BE230" s="143">
        <f t="shared" si="34"/>
        <v>0</v>
      </c>
      <c r="BF230" s="143">
        <f t="shared" si="35"/>
        <v>0</v>
      </c>
      <c r="BG230" s="143">
        <f t="shared" si="36"/>
        <v>0</v>
      </c>
      <c r="BH230" s="143">
        <f t="shared" si="37"/>
        <v>0</v>
      </c>
      <c r="BI230" s="143">
        <f t="shared" si="38"/>
        <v>0</v>
      </c>
      <c r="BJ230" s="17" t="s">
        <v>79</v>
      </c>
      <c r="BK230" s="143">
        <f t="shared" si="39"/>
        <v>0</v>
      </c>
      <c r="BL230" s="17" t="s">
        <v>170</v>
      </c>
      <c r="BM230" s="142" t="s">
        <v>1349</v>
      </c>
    </row>
    <row r="231" spans="2:65" s="11" customFormat="1" ht="25.9" customHeight="1">
      <c r="B231" s="119"/>
      <c r="D231" s="120" t="s">
        <v>71</v>
      </c>
      <c r="E231" s="121" t="s">
        <v>3084</v>
      </c>
      <c r="F231" s="121" t="s">
        <v>4304</v>
      </c>
      <c r="I231" s="122"/>
      <c r="J231" s="123">
        <f>BK231</f>
        <v>0</v>
      </c>
      <c r="L231" s="119"/>
      <c r="M231" s="124"/>
      <c r="P231" s="125">
        <f>SUM(P232:P237)</f>
        <v>0</v>
      </c>
      <c r="R231" s="125">
        <f>SUM(R232:R237)</f>
        <v>0</v>
      </c>
      <c r="T231" s="126">
        <f>SUM(T232:T237)</f>
        <v>0</v>
      </c>
      <c r="AR231" s="120" t="s">
        <v>79</v>
      </c>
      <c r="AT231" s="127" t="s">
        <v>71</v>
      </c>
      <c r="AU231" s="127" t="s">
        <v>72</v>
      </c>
      <c r="AY231" s="120" t="s">
        <v>163</v>
      </c>
      <c r="BK231" s="128">
        <f>SUM(BK232:BK237)</f>
        <v>0</v>
      </c>
    </row>
    <row r="232" spans="2:65" s="1" customFormat="1" ht="16.5" customHeight="1">
      <c r="B232" s="32"/>
      <c r="C232" s="131" t="s">
        <v>787</v>
      </c>
      <c r="D232" s="131" t="s">
        <v>165</v>
      </c>
      <c r="E232" s="132" t="s">
        <v>3086</v>
      </c>
      <c r="F232" s="133" t="s">
        <v>4305</v>
      </c>
      <c r="G232" s="134" t="s">
        <v>4306</v>
      </c>
      <c r="H232" s="135">
        <v>357</v>
      </c>
      <c r="I232" s="136"/>
      <c r="J232" s="137">
        <f t="shared" ref="J232:J237" si="40">ROUND(I232*H232,2)</f>
        <v>0</v>
      </c>
      <c r="K232" s="133" t="s">
        <v>192</v>
      </c>
      <c r="L232" s="32"/>
      <c r="M232" s="138" t="s">
        <v>19</v>
      </c>
      <c r="N232" s="139" t="s">
        <v>43</v>
      </c>
      <c r="P232" s="140">
        <f t="shared" ref="P232:P237" si="41">O232*H232</f>
        <v>0</v>
      </c>
      <c r="Q232" s="140">
        <v>0</v>
      </c>
      <c r="R232" s="140">
        <f t="shared" ref="R232:R237" si="42">Q232*H232</f>
        <v>0</v>
      </c>
      <c r="S232" s="140">
        <v>0</v>
      </c>
      <c r="T232" s="141">
        <f t="shared" ref="T232:T237" si="43">S232*H232</f>
        <v>0</v>
      </c>
      <c r="AR232" s="142" t="s">
        <v>170</v>
      </c>
      <c r="AT232" s="142" t="s">
        <v>165</v>
      </c>
      <c r="AU232" s="142" t="s">
        <v>79</v>
      </c>
      <c r="AY232" s="17" t="s">
        <v>163</v>
      </c>
      <c r="BE232" s="143">
        <f t="shared" ref="BE232:BE237" si="44">IF(N232="základní",J232,0)</f>
        <v>0</v>
      </c>
      <c r="BF232" s="143">
        <f t="shared" ref="BF232:BF237" si="45">IF(N232="snížená",J232,0)</f>
        <v>0</v>
      </c>
      <c r="BG232" s="143">
        <f t="shared" ref="BG232:BG237" si="46">IF(N232="zákl. přenesená",J232,0)</f>
        <v>0</v>
      </c>
      <c r="BH232" s="143">
        <f t="shared" ref="BH232:BH237" si="47">IF(N232="sníž. přenesená",J232,0)</f>
        <v>0</v>
      </c>
      <c r="BI232" s="143">
        <f t="shared" ref="BI232:BI237" si="48">IF(N232="nulová",J232,0)</f>
        <v>0</v>
      </c>
      <c r="BJ232" s="17" t="s">
        <v>79</v>
      </c>
      <c r="BK232" s="143">
        <f t="shared" ref="BK232:BK237" si="49">ROUND(I232*H232,2)</f>
        <v>0</v>
      </c>
      <c r="BL232" s="17" t="s">
        <v>170</v>
      </c>
      <c r="BM232" s="142" t="s">
        <v>1357</v>
      </c>
    </row>
    <row r="233" spans="2:65" s="1" customFormat="1" ht="16.5" customHeight="1">
      <c r="B233" s="32"/>
      <c r="C233" s="131" t="s">
        <v>792</v>
      </c>
      <c r="D233" s="131" t="s">
        <v>165</v>
      </c>
      <c r="E233" s="132" t="s">
        <v>3089</v>
      </c>
      <c r="F233" s="133" t="s">
        <v>4307</v>
      </c>
      <c r="G233" s="134" t="s">
        <v>3122</v>
      </c>
      <c r="H233" s="135">
        <v>1</v>
      </c>
      <c r="I233" s="136"/>
      <c r="J233" s="137">
        <f t="shared" si="40"/>
        <v>0</v>
      </c>
      <c r="K233" s="133" t="s">
        <v>192</v>
      </c>
      <c r="L233" s="32"/>
      <c r="M233" s="138" t="s">
        <v>19</v>
      </c>
      <c r="N233" s="139" t="s">
        <v>43</v>
      </c>
      <c r="P233" s="140">
        <f t="shared" si="41"/>
        <v>0</v>
      </c>
      <c r="Q233" s="140">
        <v>0</v>
      </c>
      <c r="R233" s="140">
        <f t="shared" si="42"/>
        <v>0</v>
      </c>
      <c r="S233" s="140">
        <v>0</v>
      </c>
      <c r="T233" s="141">
        <f t="shared" si="43"/>
        <v>0</v>
      </c>
      <c r="AR233" s="142" t="s">
        <v>170</v>
      </c>
      <c r="AT233" s="142" t="s">
        <v>165</v>
      </c>
      <c r="AU233" s="142" t="s">
        <v>79</v>
      </c>
      <c r="AY233" s="17" t="s">
        <v>163</v>
      </c>
      <c r="BE233" s="143">
        <f t="shared" si="44"/>
        <v>0</v>
      </c>
      <c r="BF233" s="143">
        <f t="shared" si="45"/>
        <v>0</v>
      </c>
      <c r="BG233" s="143">
        <f t="shared" si="46"/>
        <v>0</v>
      </c>
      <c r="BH233" s="143">
        <f t="shared" si="47"/>
        <v>0</v>
      </c>
      <c r="BI233" s="143">
        <f t="shared" si="48"/>
        <v>0</v>
      </c>
      <c r="BJ233" s="17" t="s">
        <v>79</v>
      </c>
      <c r="BK233" s="143">
        <f t="shared" si="49"/>
        <v>0</v>
      </c>
      <c r="BL233" s="17" t="s">
        <v>170</v>
      </c>
      <c r="BM233" s="142" t="s">
        <v>1367</v>
      </c>
    </row>
    <row r="234" spans="2:65" s="1" customFormat="1" ht="16.5" customHeight="1">
      <c r="B234" s="32"/>
      <c r="C234" s="131" t="s">
        <v>797</v>
      </c>
      <c r="D234" s="131" t="s">
        <v>165</v>
      </c>
      <c r="E234" s="132" t="s">
        <v>3092</v>
      </c>
      <c r="F234" s="133" t="s">
        <v>4308</v>
      </c>
      <c r="G234" s="134" t="s">
        <v>3122</v>
      </c>
      <c r="H234" s="135">
        <v>1</v>
      </c>
      <c r="I234" s="136"/>
      <c r="J234" s="137">
        <f t="shared" si="40"/>
        <v>0</v>
      </c>
      <c r="K234" s="133" t="s">
        <v>192</v>
      </c>
      <c r="L234" s="32"/>
      <c r="M234" s="138" t="s">
        <v>19</v>
      </c>
      <c r="N234" s="139" t="s">
        <v>43</v>
      </c>
      <c r="P234" s="140">
        <f t="shared" si="41"/>
        <v>0</v>
      </c>
      <c r="Q234" s="140">
        <v>0</v>
      </c>
      <c r="R234" s="140">
        <f t="shared" si="42"/>
        <v>0</v>
      </c>
      <c r="S234" s="140">
        <v>0</v>
      </c>
      <c r="T234" s="141">
        <f t="shared" si="43"/>
        <v>0</v>
      </c>
      <c r="AR234" s="142" t="s">
        <v>170</v>
      </c>
      <c r="AT234" s="142" t="s">
        <v>165</v>
      </c>
      <c r="AU234" s="142" t="s">
        <v>79</v>
      </c>
      <c r="AY234" s="17" t="s">
        <v>163</v>
      </c>
      <c r="BE234" s="143">
        <f t="shared" si="44"/>
        <v>0</v>
      </c>
      <c r="BF234" s="143">
        <f t="shared" si="45"/>
        <v>0</v>
      </c>
      <c r="BG234" s="143">
        <f t="shared" si="46"/>
        <v>0</v>
      </c>
      <c r="BH234" s="143">
        <f t="shared" si="47"/>
        <v>0</v>
      </c>
      <c r="BI234" s="143">
        <f t="shared" si="48"/>
        <v>0</v>
      </c>
      <c r="BJ234" s="17" t="s">
        <v>79</v>
      </c>
      <c r="BK234" s="143">
        <f t="shared" si="49"/>
        <v>0</v>
      </c>
      <c r="BL234" s="17" t="s">
        <v>170</v>
      </c>
      <c r="BM234" s="142" t="s">
        <v>1377</v>
      </c>
    </row>
    <row r="235" spans="2:65" s="1" customFormat="1" ht="16.5" customHeight="1">
      <c r="B235" s="32"/>
      <c r="C235" s="131" t="s">
        <v>804</v>
      </c>
      <c r="D235" s="131" t="s">
        <v>165</v>
      </c>
      <c r="E235" s="132" t="s">
        <v>3095</v>
      </c>
      <c r="F235" s="133" t="s">
        <v>4309</v>
      </c>
      <c r="G235" s="134" t="s">
        <v>3122</v>
      </c>
      <c r="H235" s="135">
        <v>1</v>
      </c>
      <c r="I235" s="136"/>
      <c r="J235" s="137">
        <f t="shared" si="40"/>
        <v>0</v>
      </c>
      <c r="K235" s="133" t="s">
        <v>192</v>
      </c>
      <c r="L235" s="32"/>
      <c r="M235" s="138" t="s">
        <v>19</v>
      </c>
      <c r="N235" s="139" t="s">
        <v>43</v>
      </c>
      <c r="P235" s="140">
        <f t="shared" si="41"/>
        <v>0</v>
      </c>
      <c r="Q235" s="140">
        <v>0</v>
      </c>
      <c r="R235" s="140">
        <f t="shared" si="42"/>
        <v>0</v>
      </c>
      <c r="S235" s="140">
        <v>0</v>
      </c>
      <c r="T235" s="141">
        <f t="shared" si="43"/>
        <v>0</v>
      </c>
      <c r="AR235" s="142" t="s">
        <v>170</v>
      </c>
      <c r="AT235" s="142" t="s">
        <v>165</v>
      </c>
      <c r="AU235" s="142" t="s">
        <v>79</v>
      </c>
      <c r="AY235" s="17" t="s">
        <v>163</v>
      </c>
      <c r="BE235" s="143">
        <f t="shared" si="44"/>
        <v>0</v>
      </c>
      <c r="BF235" s="143">
        <f t="shared" si="45"/>
        <v>0</v>
      </c>
      <c r="BG235" s="143">
        <f t="shared" si="46"/>
        <v>0</v>
      </c>
      <c r="BH235" s="143">
        <f t="shared" si="47"/>
        <v>0</v>
      </c>
      <c r="BI235" s="143">
        <f t="shared" si="48"/>
        <v>0</v>
      </c>
      <c r="BJ235" s="17" t="s">
        <v>79</v>
      </c>
      <c r="BK235" s="143">
        <f t="shared" si="49"/>
        <v>0</v>
      </c>
      <c r="BL235" s="17" t="s">
        <v>170</v>
      </c>
      <c r="BM235" s="142" t="s">
        <v>1385</v>
      </c>
    </row>
    <row r="236" spans="2:65" s="1" customFormat="1" ht="16.5" customHeight="1">
      <c r="B236" s="32"/>
      <c r="C236" s="131" t="s">
        <v>811</v>
      </c>
      <c r="D236" s="131" t="s">
        <v>165</v>
      </c>
      <c r="E236" s="132" t="s">
        <v>3098</v>
      </c>
      <c r="F236" s="133" t="s">
        <v>4310</v>
      </c>
      <c r="G236" s="134" t="s">
        <v>3122</v>
      </c>
      <c r="H236" s="135">
        <v>1</v>
      </c>
      <c r="I236" s="136"/>
      <c r="J236" s="137">
        <f t="shared" si="40"/>
        <v>0</v>
      </c>
      <c r="K236" s="133" t="s">
        <v>192</v>
      </c>
      <c r="L236" s="32"/>
      <c r="M236" s="138" t="s">
        <v>19</v>
      </c>
      <c r="N236" s="139" t="s">
        <v>43</v>
      </c>
      <c r="P236" s="140">
        <f t="shared" si="41"/>
        <v>0</v>
      </c>
      <c r="Q236" s="140">
        <v>0</v>
      </c>
      <c r="R236" s="140">
        <f t="shared" si="42"/>
        <v>0</v>
      </c>
      <c r="S236" s="140">
        <v>0</v>
      </c>
      <c r="T236" s="141">
        <f t="shared" si="43"/>
        <v>0</v>
      </c>
      <c r="AR236" s="142" t="s">
        <v>170</v>
      </c>
      <c r="AT236" s="142" t="s">
        <v>165</v>
      </c>
      <c r="AU236" s="142" t="s">
        <v>79</v>
      </c>
      <c r="AY236" s="17" t="s">
        <v>163</v>
      </c>
      <c r="BE236" s="143">
        <f t="shared" si="44"/>
        <v>0</v>
      </c>
      <c r="BF236" s="143">
        <f t="shared" si="45"/>
        <v>0</v>
      </c>
      <c r="BG236" s="143">
        <f t="shared" si="46"/>
        <v>0</v>
      </c>
      <c r="BH236" s="143">
        <f t="shared" si="47"/>
        <v>0</v>
      </c>
      <c r="BI236" s="143">
        <f t="shared" si="48"/>
        <v>0</v>
      </c>
      <c r="BJ236" s="17" t="s">
        <v>79</v>
      </c>
      <c r="BK236" s="143">
        <f t="shared" si="49"/>
        <v>0</v>
      </c>
      <c r="BL236" s="17" t="s">
        <v>170</v>
      </c>
      <c r="BM236" s="142" t="s">
        <v>1393</v>
      </c>
    </row>
    <row r="237" spans="2:65" s="1" customFormat="1" ht="24.2" customHeight="1">
      <c r="B237" s="32"/>
      <c r="C237" s="131" t="s">
        <v>816</v>
      </c>
      <c r="D237" s="131" t="s">
        <v>165</v>
      </c>
      <c r="E237" s="132" t="s">
        <v>3101</v>
      </c>
      <c r="F237" s="133" t="s">
        <v>4311</v>
      </c>
      <c r="G237" s="134" t="s">
        <v>3122</v>
      </c>
      <c r="H237" s="135">
        <v>1</v>
      </c>
      <c r="I237" s="136"/>
      <c r="J237" s="137">
        <f t="shared" si="40"/>
        <v>0</v>
      </c>
      <c r="K237" s="133" t="s">
        <v>192</v>
      </c>
      <c r="L237" s="32"/>
      <c r="M237" s="138" t="s">
        <v>19</v>
      </c>
      <c r="N237" s="139" t="s">
        <v>43</v>
      </c>
      <c r="P237" s="140">
        <f t="shared" si="41"/>
        <v>0</v>
      </c>
      <c r="Q237" s="140">
        <v>0</v>
      </c>
      <c r="R237" s="140">
        <f t="shared" si="42"/>
        <v>0</v>
      </c>
      <c r="S237" s="140">
        <v>0</v>
      </c>
      <c r="T237" s="141">
        <f t="shared" si="43"/>
        <v>0</v>
      </c>
      <c r="AR237" s="142" t="s">
        <v>170</v>
      </c>
      <c r="AT237" s="142" t="s">
        <v>165</v>
      </c>
      <c r="AU237" s="142" t="s">
        <v>79</v>
      </c>
      <c r="AY237" s="17" t="s">
        <v>163</v>
      </c>
      <c r="BE237" s="143">
        <f t="shared" si="44"/>
        <v>0</v>
      </c>
      <c r="BF237" s="143">
        <f t="shared" si="45"/>
        <v>0</v>
      </c>
      <c r="BG237" s="143">
        <f t="shared" si="46"/>
        <v>0</v>
      </c>
      <c r="BH237" s="143">
        <f t="shared" si="47"/>
        <v>0</v>
      </c>
      <c r="BI237" s="143">
        <f t="shared" si="48"/>
        <v>0</v>
      </c>
      <c r="BJ237" s="17" t="s">
        <v>79</v>
      </c>
      <c r="BK237" s="143">
        <f t="shared" si="49"/>
        <v>0</v>
      </c>
      <c r="BL237" s="17" t="s">
        <v>170</v>
      </c>
      <c r="BM237" s="142" t="s">
        <v>1401</v>
      </c>
    </row>
    <row r="238" spans="2:65" s="11" customFormat="1" ht="25.9" customHeight="1">
      <c r="B238" s="119"/>
      <c r="D238" s="120" t="s">
        <v>71</v>
      </c>
      <c r="E238" s="121" t="s">
        <v>3317</v>
      </c>
      <c r="F238" s="121" t="s">
        <v>4312</v>
      </c>
      <c r="I238" s="122"/>
      <c r="J238" s="123">
        <f>BK238</f>
        <v>0</v>
      </c>
      <c r="L238" s="119"/>
      <c r="M238" s="124"/>
      <c r="P238" s="125">
        <f>SUM(P239:P241)</f>
        <v>0</v>
      </c>
      <c r="R238" s="125">
        <f>SUM(R239:R241)</f>
        <v>0</v>
      </c>
      <c r="T238" s="126">
        <f>SUM(T239:T241)</f>
        <v>0</v>
      </c>
      <c r="AR238" s="120" t="s">
        <v>79</v>
      </c>
      <c r="AT238" s="127" t="s">
        <v>71</v>
      </c>
      <c r="AU238" s="127" t="s">
        <v>72</v>
      </c>
      <c r="AY238" s="120" t="s">
        <v>163</v>
      </c>
      <c r="BK238" s="128">
        <f>SUM(BK239:BK241)</f>
        <v>0</v>
      </c>
    </row>
    <row r="239" spans="2:65" s="1" customFormat="1" ht="16.5" customHeight="1">
      <c r="B239" s="32"/>
      <c r="C239" s="131" t="s">
        <v>826</v>
      </c>
      <c r="D239" s="131" t="s">
        <v>165</v>
      </c>
      <c r="E239" s="132" t="s">
        <v>3319</v>
      </c>
      <c r="F239" s="133" t="s">
        <v>4313</v>
      </c>
      <c r="G239" s="134" t="s">
        <v>168</v>
      </c>
      <c r="H239" s="135">
        <v>70</v>
      </c>
      <c r="I239" s="136"/>
      <c r="J239" s="137">
        <f>ROUND(I239*H239,2)</f>
        <v>0</v>
      </c>
      <c r="K239" s="133" t="s">
        <v>192</v>
      </c>
      <c r="L239" s="32"/>
      <c r="M239" s="138" t="s">
        <v>19</v>
      </c>
      <c r="N239" s="139" t="s">
        <v>43</v>
      </c>
      <c r="P239" s="140">
        <f>O239*H239</f>
        <v>0</v>
      </c>
      <c r="Q239" s="140">
        <v>0</v>
      </c>
      <c r="R239" s="140">
        <f>Q239*H239</f>
        <v>0</v>
      </c>
      <c r="S239" s="140">
        <v>0</v>
      </c>
      <c r="T239" s="141">
        <f>S239*H239</f>
        <v>0</v>
      </c>
      <c r="AR239" s="142" t="s">
        <v>170</v>
      </c>
      <c r="AT239" s="142" t="s">
        <v>165</v>
      </c>
      <c r="AU239" s="142" t="s">
        <v>79</v>
      </c>
      <c r="AY239" s="17" t="s">
        <v>163</v>
      </c>
      <c r="BE239" s="143">
        <f>IF(N239="základní",J239,0)</f>
        <v>0</v>
      </c>
      <c r="BF239" s="143">
        <f>IF(N239="snížená",J239,0)</f>
        <v>0</v>
      </c>
      <c r="BG239" s="143">
        <f>IF(N239="zákl. přenesená",J239,0)</f>
        <v>0</v>
      </c>
      <c r="BH239" s="143">
        <f>IF(N239="sníž. přenesená",J239,0)</f>
        <v>0</v>
      </c>
      <c r="BI239" s="143">
        <f>IF(N239="nulová",J239,0)</f>
        <v>0</v>
      </c>
      <c r="BJ239" s="17" t="s">
        <v>79</v>
      </c>
      <c r="BK239" s="143">
        <f>ROUND(I239*H239,2)</f>
        <v>0</v>
      </c>
      <c r="BL239" s="17" t="s">
        <v>170</v>
      </c>
      <c r="BM239" s="142" t="s">
        <v>1411</v>
      </c>
    </row>
    <row r="240" spans="2:65" s="1" customFormat="1" ht="16.5" customHeight="1">
      <c r="B240" s="32"/>
      <c r="C240" s="131" t="s">
        <v>832</v>
      </c>
      <c r="D240" s="131" t="s">
        <v>165</v>
      </c>
      <c r="E240" s="132" t="s">
        <v>3320</v>
      </c>
      <c r="F240" s="133" t="s">
        <v>4314</v>
      </c>
      <c r="G240" s="134" t="s">
        <v>2382</v>
      </c>
      <c r="H240" s="135">
        <v>1</v>
      </c>
      <c r="I240" s="136"/>
      <c r="J240" s="137">
        <f>ROUND(I240*H240,2)</f>
        <v>0</v>
      </c>
      <c r="K240" s="133" t="s">
        <v>192</v>
      </c>
      <c r="L240" s="32"/>
      <c r="M240" s="138" t="s">
        <v>19</v>
      </c>
      <c r="N240" s="139" t="s">
        <v>43</v>
      </c>
      <c r="P240" s="140">
        <f>O240*H240</f>
        <v>0</v>
      </c>
      <c r="Q240" s="140">
        <v>0</v>
      </c>
      <c r="R240" s="140">
        <f>Q240*H240</f>
        <v>0</v>
      </c>
      <c r="S240" s="140">
        <v>0</v>
      </c>
      <c r="T240" s="141">
        <f>S240*H240</f>
        <v>0</v>
      </c>
      <c r="AR240" s="142" t="s">
        <v>170</v>
      </c>
      <c r="AT240" s="142" t="s">
        <v>165</v>
      </c>
      <c r="AU240" s="142" t="s">
        <v>79</v>
      </c>
      <c r="AY240" s="17" t="s">
        <v>163</v>
      </c>
      <c r="BE240" s="143">
        <f>IF(N240="základní",J240,0)</f>
        <v>0</v>
      </c>
      <c r="BF240" s="143">
        <f>IF(N240="snížená",J240,0)</f>
        <v>0</v>
      </c>
      <c r="BG240" s="143">
        <f>IF(N240="zákl. přenesená",J240,0)</f>
        <v>0</v>
      </c>
      <c r="BH240" s="143">
        <f>IF(N240="sníž. přenesená",J240,0)</f>
        <v>0</v>
      </c>
      <c r="BI240" s="143">
        <f>IF(N240="nulová",J240,0)</f>
        <v>0</v>
      </c>
      <c r="BJ240" s="17" t="s">
        <v>79</v>
      </c>
      <c r="BK240" s="143">
        <f>ROUND(I240*H240,2)</f>
        <v>0</v>
      </c>
      <c r="BL240" s="17" t="s">
        <v>170</v>
      </c>
      <c r="BM240" s="142" t="s">
        <v>1420</v>
      </c>
    </row>
    <row r="241" spans="2:65" s="1" customFormat="1" ht="16.5" customHeight="1">
      <c r="B241" s="32"/>
      <c r="C241" s="131" t="s">
        <v>840</v>
      </c>
      <c r="D241" s="131" t="s">
        <v>165</v>
      </c>
      <c r="E241" s="132" t="s">
        <v>3322</v>
      </c>
      <c r="F241" s="133" t="s">
        <v>4315</v>
      </c>
      <c r="G241" s="134" t="s">
        <v>3122</v>
      </c>
      <c r="H241" s="135">
        <v>1</v>
      </c>
      <c r="I241" s="136"/>
      <c r="J241" s="137">
        <f>ROUND(I241*H241,2)</f>
        <v>0</v>
      </c>
      <c r="K241" s="133" t="s">
        <v>192</v>
      </c>
      <c r="L241" s="32"/>
      <c r="M241" s="184" t="s">
        <v>19</v>
      </c>
      <c r="N241" s="185" t="s">
        <v>43</v>
      </c>
      <c r="O241" s="182"/>
      <c r="P241" s="186">
        <f>O241*H241</f>
        <v>0</v>
      </c>
      <c r="Q241" s="186">
        <v>0</v>
      </c>
      <c r="R241" s="186">
        <f>Q241*H241</f>
        <v>0</v>
      </c>
      <c r="S241" s="186">
        <v>0</v>
      </c>
      <c r="T241" s="187">
        <f>S241*H241</f>
        <v>0</v>
      </c>
      <c r="AR241" s="142" t="s">
        <v>170</v>
      </c>
      <c r="AT241" s="142" t="s">
        <v>165</v>
      </c>
      <c r="AU241" s="142" t="s">
        <v>79</v>
      </c>
      <c r="AY241" s="17" t="s">
        <v>163</v>
      </c>
      <c r="BE241" s="143">
        <f>IF(N241="základní",J241,0)</f>
        <v>0</v>
      </c>
      <c r="BF241" s="143">
        <f>IF(N241="snížená",J241,0)</f>
        <v>0</v>
      </c>
      <c r="BG241" s="143">
        <f>IF(N241="zákl. přenesená",J241,0)</f>
        <v>0</v>
      </c>
      <c r="BH241" s="143">
        <f>IF(N241="sníž. přenesená",J241,0)</f>
        <v>0</v>
      </c>
      <c r="BI241" s="143">
        <f>IF(N241="nulová",J241,0)</f>
        <v>0</v>
      </c>
      <c r="BJ241" s="17" t="s">
        <v>79</v>
      </c>
      <c r="BK241" s="143">
        <f>ROUND(I241*H241,2)</f>
        <v>0</v>
      </c>
      <c r="BL241" s="17" t="s">
        <v>170</v>
      </c>
      <c r="BM241" s="142" t="s">
        <v>1430</v>
      </c>
    </row>
    <row r="242" spans="2:65" s="1" customFormat="1" ht="6.95" customHeight="1">
      <c r="B242" s="41"/>
      <c r="C242" s="42"/>
      <c r="D242" s="42"/>
      <c r="E242" s="42"/>
      <c r="F242" s="42"/>
      <c r="G242" s="42"/>
      <c r="H242" s="42"/>
      <c r="I242" s="42"/>
      <c r="J242" s="42"/>
      <c r="K242" s="42"/>
      <c r="L242" s="32"/>
    </row>
  </sheetData>
  <sheetProtection algorithmName="SHA-512" hashValue="9sdp1TSk/zEoe1WUXHCnXsU1TkVRQLudX+z/Vpm+0yDMlH/lVBIXApEIpcBXYQsaUJqoAAEipGDE33lg40AGFA==" saltValue="lSC2VyJ7tWmdX3zh7xsjRrX1sWBbfdJts6NF6hi//rhjf7yyXTJzDdY4YFRs9pKkwmSq1AhUGPvUBmfNEqqyHQ==" spinCount="100000" sheet="1" objects="1" scenarios="1" formatColumns="0" formatRows="0" autoFilter="0"/>
  <autoFilter ref="C106:K241" xr:uid="{00000000-0009-0000-0000-000007000000}"/>
  <mergeCells count="12">
    <mergeCell ref="E99:H99"/>
    <mergeCell ref="L2:V2"/>
    <mergeCell ref="E50:H50"/>
    <mergeCell ref="E52:H52"/>
    <mergeCell ref="E54:H54"/>
    <mergeCell ref="E95:H95"/>
    <mergeCell ref="E97:H97"/>
    <mergeCell ref="E7:H7"/>
    <mergeCell ref="E9:H9"/>
    <mergeCell ref="E11:H11"/>
    <mergeCell ref="E20:H20"/>
    <mergeCell ref="E29:H29"/>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K219"/>
  <sheetViews>
    <sheetView showGridLines="0" topLeftCell="A58" zoomScale="110" zoomScaleNormal="110" workbookViewId="0"/>
  </sheetViews>
  <sheetFormatPr defaultRowHeight="12.75"/>
  <cols>
    <col min="1" max="1" width="8.33203125" style="188" customWidth="1"/>
    <col min="2" max="2" width="1.6640625" style="188" customWidth="1"/>
    <col min="3" max="4" width="5" style="188" customWidth="1"/>
    <col min="5" max="5" width="11.6640625" style="188" customWidth="1"/>
    <col min="6" max="6" width="9.1640625" style="188" customWidth="1"/>
    <col min="7" max="7" width="5" style="188" customWidth="1"/>
    <col min="8" max="8" width="77.83203125" style="188" customWidth="1"/>
    <col min="9" max="10" width="20" style="188" customWidth="1"/>
    <col min="11" max="11" width="1.6640625" style="188" customWidth="1"/>
  </cols>
  <sheetData>
    <row r="1" spans="2:11" customFormat="1" ht="37.5" customHeight="1"/>
    <row r="2" spans="2:11" customFormat="1" ht="7.5" customHeight="1">
      <c r="B2" s="189"/>
      <c r="C2" s="190"/>
      <c r="D2" s="190"/>
      <c r="E2" s="190"/>
      <c r="F2" s="190"/>
      <c r="G2" s="190"/>
      <c r="H2" s="190"/>
      <c r="I2" s="190"/>
      <c r="J2" s="190"/>
      <c r="K2" s="191"/>
    </row>
    <row r="3" spans="2:11" s="15" customFormat="1" ht="45" customHeight="1">
      <c r="B3" s="192"/>
      <c r="C3" s="320" t="s">
        <v>4316</v>
      </c>
      <c r="D3" s="320"/>
      <c r="E3" s="320"/>
      <c r="F3" s="320"/>
      <c r="G3" s="320"/>
      <c r="H3" s="320"/>
      <c r="I3" s="320"/>
      <c r="J3" s="320"/>
      <c r="K3" s="193"/>
    </row>
    <row r="4" spans="2:11" customFormat="1" ht="25.5" customHeight="1">
      <c r="B4" s="194"/>
      <c r="C4" s="319" t="s">
        <v>4317</v>
      </c>
      <c r="D4" s="319"/>
      <c r="E4" s="319"/>
      <c r="F4" s="319"/>
      <c r="G4" s="319"/>
      <c r="H4" s="319"/>
      <c r="I4" s="319"/>
      <c r="J4" s="319"/>
      <c r="K4" s="195"/>
    </row>
    <row r="5" spans="2:11" customFormat="1" ht="5.25" customHeight="1">
      <c r="B5" s="194"/>
      <c r="C5" s="196"/>
      <c r="D5" s="196"/>
      <c r="E5" s="196"/>
      <c r="F5" s="196"/>
      <c r="G5" s="196"/>
      <c r="H5" s="196"/>
      <c r="I5" s="196"/>
      <c r="J5" s="196"/>
      <c r="K5" s="195"/>
    </row>
    <row r="6" spans="2:11" customFormat="1" ht="15" customHeight="1">
      <c r="B6" s="194"/>
      <c r="C6" s="318" t="s">
        <v>4318</v>
      </c>
      <c r="D6" s="318"/>
      <c r="E6" s="318"/>
      <c r="F6" s="318"/>
      <c r="G6" s="318"/>
      <c r="H6" s="318"/>
      <c r="I6" s="318"/>
      <c r="J6" s="318"/>
      <c r="K6" s="195"/>
    </row>
    <row r="7" spans="2:11" customFormat="1" ht="15" customHeight="1">
      <c r="B7" s="198"/>
      <c r="C7" s="318" t="s">
        <v>4319</v>
      </c>
      <c r="D7" s="318"/>
      <c r="E7" s="318"/>
      <c r="F7" s="318"/>
      <c r="G7" s="318"/>
      <c r="H7" s="318"/>
      <c r="I7" s="318"/>
      <c r="J7" s="318"/>
      <c r="K7" s="195"/>
    </row>
    <row r="8" spans="2:11" customFormat="1" ht="12.75" customHeight="1">
      <c r="B8" s="198"/>
      <c r="C8" s="197"/>
      <c r="D8" s="197"/>
      <c r="E8" s="197"/>
      <c r="F8" s="197"/>
      <c r="G8" s="197"/>
      <c r="H8" s="197"/>
      <c r="I8" s="197"/>
      <c r="J8" s="197"/>
      <c r="K8" s="195"/>
    </row>
    <row r="9" spans="2:11" customFormat="1" ht="15" customHeight="1">
      <c r="B9" s="198"/>
      <c r="C9" s="318" t="s">
        <v>4320</v>
      </c>
      <c r="D9" s="318"/>
      <c r="E9" s="318"/>
      <c r="F9" s="318"/>
      <c r="G9" s="318"/>
      <c r="H9" s="318"/>
      <c r="I9" s="318"/>
      <c r="J9" s="318"/>
      <c r="K9" s="195"/>
    </row>
    <row r="10" spans="2:11" customFormat="1" ht="15" customHeight="1">
      <c r="B10" s="198"/>
      <c r="C10" s="197"/>
      <c r="D10" s="318" t="s">
        <v>4321</v>
      </c>
      <c r="E10" s="318"/>
      <c r="F10" s="318"/>
      <c r="G10" s="318"/>
      <c r="H10" s="318"/>
      <c r="I10" s="318"/>
      <c r="J10" s="318"/>
      <c r="K10" s="195"/>
    </row>
    <row r="11" spans="2:11" customFormat="1" ht="15" customHeight="1">
      <c r="B11" s="198"/>
      <c r="C11" s="199"/>
      <c r="D11" s="318" t="s">
        <v>4322</v>
      </c>
      <c r="E11" s="318"/>
      <c r="F11" s="318"/>
      <c r="G11" s="318"/>
      <c r="H11" s="318"/>
      <c r="I11" s="318"/>
      <c r="J11" s="318"/>
      <c r="K11" s="195"/>
    </row>
    <row r="12" spans="2:11" customFormat="1" ht="15" customHeight="1">
      <c r="B12" s="198"/>
      <c r="C12" s="199"/>
      <c r="D12" s="197"/>
      <c r="E12" s="197"/>
      <c r="F12" s="197"/>
      <c r="G12" s="197"/>
      <c r="H12" s="197"/>
      <c r="I12" s="197"/>
      <c r="J12" s="197"/>
      <c r="K12" s="195"/>
    </row>
    <row r="13" spans="2:11" customFormat="1" ht="15" customHeight="1">
      <c r="B13" s="198"/>
      <c r="C13" s="199"/>
      <c r="D13" s="200" t="s">
        <v>4323</v>
      </c>
      <c r="E13" s="197"/>
      <c r="F13" s="197"/>
      <c r="G13" s="197"/>
      <c r="H13" s="197"/>
      <c r="I13" s="197"/>
      <c r="J13" s="197"/>
      <c r="K13" s="195"/>
    </row>
    <row r="14" spans="2:11" customFormat="1" ht="12.75" customHeight="1">
      <c r="B14" s="198"/>
      <c r="C14" s="199"/>
      <c r="D14" s="199"/>
      <c r="E14" s="199"/>
      <c r="F14" s="199"/>
      <c r="G14" s="199"/>
      <c r="H14" s="199"/>
      <c r="I14" s="199"/>
      <c r="J14" s="199"/>
      <c r="K14" s="195"/>
    </row>
    <row r="15" spans="2:11" customFormat="1" ht="15" customHeight="1">
      <c r="B15" s="198"/>
      <c r="C15" s="199"/>
      <c r="D15" s="318" t="s">
        <v>4324</v>
      </c>
      <c r="E15" s="318"/>
      <c r="F15" s="318"/>
      <c r="G15" s="318"/>
      <c r="H15" s="318"/>
      <c r="I15" s="318"/>
      <c r="J15" s="318"/>
      <c r="K15" s="195"/>
    </row>
    <row r="16" spans="2:11" customFormat="1" ht="15" customHeight="1">
      <c r="B16" s="198"/>
      <c r="C16" s="199"/>
      <c r="D16" s="318" t="s">
        <v>4325</v>
      </c>
      <c r="E16" s="318"/>
      <c r="F16" s="318"/>
      <c r="G16" s="318"/>
      <c r="H16" s="318"/>
      <c r="I16" s="318"/>
      <c r="J16" s="318"/>
      <c r="K16" s="195"/>
    </row>
    <row r="17" spans="2:11" customFormat="1" ht="15" customHeight="1">
      <c r="B17" s="198"/>
      <c r="C17" s="199"/>
      <c r="D17" s="318" t="s">
        <v>4326</v>
      </c>
      <c r="E17" s="318"/>
      <c r="F17" s="318"/>
      <c r="G17" s="318"/>
      <c r="H17" s="318"/>
      <c r="I17" s="318"/>
      <c r="J17" s="318"/>
      <c r="K17" s="195"/>
    </row>
    <row r="18" spans="2:11" customFormat="1" ht="15" customHeight="1">
      <c r="B18" s="198"/>
      <c r="C18" s="199"/>
      <c r="D18" s="199"/>
      <c r="E18" s="201" t="s">
        <v>78</v>
      </c>
      <c r="F18" s="318" t="s">
        <v>4327</v>
      </c>
      <c r="G18" s="318"/>
      <c r="H18" s="318"/>
      <c r="I18" s="318"/>
      <c r="J18" s="318"/>
      <c r="K18" s="195"/>
    </row>
    <row r="19" spans="2:11" customFormat="1" ht="15" customHeight="1">
      <c r="B19" s="198"/>
      <c r="C19" s="199"/>
      <c r="D19" s="199"/>
      <c r="E19" s="201" t="s">
        <v>4328</v>
      </c>
      <c r="F19" s="318" t="s">
        <v>4329</v>
      </c>
      <c r="G19" s="318"/>
      <c r="H19" s="318"/>
      <c r="I19" s="318"/>
      <c r="J19" s="318"/>
      <c r="K19" s="195"/>
    </row>
    <row r="20" spans="2:11" customFormat="1" ht="15" customHeight="1">
      <c r="B20" s="198"/>
      <c r="C20" s="199"/>
      <c r="D20" s="199"/>
      <c r="E20" s="201" t="s">
        <v>4330</v>
      </c>
      <c r="F20" s="318" t="s">
        <v>4331</v>
      </c>
      <c r="G20" s="318"/>
      <c r="H20" s="318"/>
      <c r="I20" s="318"/>
      <c r="J20" s="318"/>
      <c r="K20" s="195"/>
    </row>
    <row r="21" spans="2:11" customFormat="1" ht="15" customHeight="1">
      <c r="B21" s="198"/>
      <c r="C21" s="199"/>
      <c r="D21" s="199"/>
      <c r="E21" s="201" t="s">
        <v>4332</v>
      </c>
      <c r="F21" s="318" t="s">
        <v>4333</v>
      </c>
      <c r="G21" s="318"/>
      <c r="H21" s="318"/>
      <c r="I21" s="318"/>
      <c r="J21" s="318"/>
      <c r="K21" s="195"/>
    </row>
    <row r="22" spans="2:11" customFormat="1" ht="15" customHeight="1">
      <c r="B22" s="198"/>
      <c r="C22" s="199"/>
      <c r="D22" s="199"/>
      <c r="E22" s="201" t="s">
        <v>4334</v>
      </c>
      <c r="F22" s="318" t="s">
        <v>4312</v>
      </c>
      <c r="G22" s="318"/>
      <c r="H22" s="318"/>
      <c r="I22" s="318"/>
      <c r="J22" s="318"/>
      <c r="K22" s="195"/>
    </row>
    <row r="23" spans="2:11" customFormat="1" ht="15" customHeight="1">
      <c r="B23" s="198"/>
      <c r="C23" s="199"/>
      <c r="D23" s="199"/>
      <c r="E23" s="201" t="s">
        <v>85</v>
      </c>
      <c r="F23" s="318" t="s">
        <v>4335</v>
      </c>
      <c r="G23" s="318"/>
      <c r="H23" s="318"/>
      <c r="I23" s="318"/>
      <c r="J23" s="318"/>
      <c r="K23" s="195"/>
    </row>
    <row r="24" spans="2:11" customFormat="1" ht="12.75" customHeight="1">
      <c r="B24" s="198"/>
      <c r="C24" s="199"/>
      <c r="D24" s="199"/>
      <c r="E24" s="199"/>
      <c r="F24" s="199"/>
      <c r="G24" s="199"/>
      <c r="H24" s="199"/>
      <c r="I24" s="199"/>
      <c r="J24" s="199"/>
      <c r="K24" s="195"/>
    </row>
    <row r="25" spans="2:11" customFormat="1" ht="15" customHeight="1">
      <c r="B25" s="198"/>
      <c r="C25" s="318" t="s">
        <v>4336</v>
      </c>
      <c r="D25" s="318"/>
      <c r="E25" s="318"/>
      <c r="F25" s="318"/>
      <c r="G25" s="318"/>
      <c r="H25" s="318"/>
      <c r="I25" s="318"/>
      <c r="J25" s="318"/>
      <c r="K25" s="195"/>
    </row>
    <row r="26" spans="2:11" customFormat="1" ht="15" customHeight="1">
      <c r="B26" s="198"/>
      <c r="C26" s="318" t="s">
        <v>4337</v>
      </c>
      <c r="D26" s="318"/>
      <c r="E26" s="318"/>
      <c r="F26" s="318"/>
      <c r="G26" s="318"/>
      <c r="H26" s="318"/>
      <c r="I26" s="318"/>
      <c r="J26" s="318"/>
      <c r="K26" s="195"/>
    </row>
    <row r="27" spans="2:11" customFormat="1" ht="15" customHeight="1">
      <c r="B27" s="198"/>
      <c r="C27" s="197"/>
      <c r="D27" s="318" t="s">
        <v>4338</v>
      </c>
      <c r="E27" s="318"/>
      <c r="F27" s="318"/>
      <c r="G27" s="318"/>
      <c r="H27" s="318"/>
      <c r="I27" s="318"/>
      <c r="J27" s="318"/>
      <c r="K27" s="195"/>
    </row>
    <row r="28" spans="2:11" customFormat="1" ht="15" customHeight="1">
      <c r="B28" s="198"/>
      <c r="C28" s="199"/>
      <c r="D28" s="318" t="s">
        <v>4339</v>
      </c>
      <c r="E28" s="318"/>
      <c r="F28" s="318"/>
      <c r="G28" s="318"/>
      <c r="H28" s="318"/>
      <c r="I28" s="318"/>
      <c r="J28" s="318"/>
      <c r="K28" s="195"/>
    </row>
    <row r="29" spans="2:11" customFormat="1" ht="12.75" customHeight="1">
      <c r="B29" s="198"/>
      <c r="C29" s="199"/>
      <c r="D29" s="199"/>
      <c r="E29" s="199"/>
      <c r="F29" s="199"/>
      <c r="G29" s="199"/>
      <c r="H29" s="199"/>
      <c r="I29" s="199"/>
      <c r="J29" s="199"/>
      <c r="K29" s="195"/>
    </row>
    <row r="30" spans="2:11" customFormat="1" ht="15" customHeight="1">
      <c r="B30" s="198"/>
      <c r="C30" s="199"/>
      <c r="D30" s="318" t="s">
        <v>4340</v>
      </c>
      <c r="E30" s="318"/>
      <c r="F30" s="318"/>
      <c r="G30" s="318"/>
      <c r="H30" s="318"/>
      <c r="I30" s="318"/>
      <c r="J30" s="318"/>
      <c r="K30" s="195"/>
    </row>
    <row r="31" spans="2:11" customFormat="1" ht="15" customHeight="1">
      <c r="B31" s="198"/>
      <c r="C31" s="199"/>
      <c r="D31" s="318" t="s">
        <v>4341</v>
      </c>
      <c r="E31" s="318"/>
      <c r="F31" s="318"/>
      <c r="G31" s="318"/>
      <c r="H31" s="318"/>
      <c r="I31" s="318"/>
      <c r="J31" s="318"/>
      <c r="K31" s="195"/>
    </row>
    <row r="32" spans="2:11" customFormat="1" ht="12.75" customHeight="1">
      <c r="B32" s="198"/>
      <c r="C32" s="199"/>
      <c r="D32" s="199"/>
      <c r="E32" s="199"/>
      <c r="F32" s="199"/>
      <c r="G32" s="199"/>
      <c r="H32" s="199"/>
      <c r="I32" s="199"/>
      <c r="J32" s="199"/>
      <c r="K32" s="195"/>
    </row>
    <row r="33" spans="2:11" customFormat="1" ht="15" customHeight="1">
      <c r="B33" s="198"/>
      <c r="C33" s="199"/>
      <c r="D33" s="318" t="s">
        <v>4342</v>
      </c>
      <c r="E33" s="318"/>
      <c r="F33" s="318"/>
      <c r="G33" s="318"/>
      <c r="H33" s="318"/>
      <c r="I33" s="318"/>
      <c r="J33" s="318"/>
      <c r="K33" s="195"/>
    </row>
    <row r="34" spans="2:11" customFormat="1" ht="15" customHeight="1">
      <c r="B34" s="198"/>
      <c r="C34" s="199"/>
      <c r="D34" s="318" t="s">
        <v>4343</v>
      </c>
      <c r="E34" s="318"/>
      <c r="F34" s="318"/>
      <c r="G34" s="318"/>
      <c r="H34" s="318"/>
      <c r="I34" s="318"/>
      <c r="J34" s="318"/>
      <c r="K34" s="195"/>
    </row>
    <row r="35" spans="2:11" customFormat="1" ht="15" customHeight="1">
      <c r="B35" s="198"/>
      <c r="C35" s="199"/>
      <c r="D35" s="318" t="s">
        <v>4344</v>
      </c>
      <c r="E35" s="318"/>
      <c r="F35" s="318"/>
      <c r="G35" s="318"/>
      <c r="H35" s="318"/>
      <c r="I35" s="318"/>
      <c r="J35" s="318"/>
      <c r="K35" s="195"/>
    </row>
    <row r="36" spans="2:11" customFormat="1" ht="15" customHeight="1">
      <c r="B36" s="198"/>
      <c r="C36" s="199"/>
      <c r="D36" s="197"/>
      <c r="E36" s="200" t="s">
        <v>149</v>
      </c>
      <c r="F36" s="197"/>
      <c r="G36" s="318" t="s">
        <v>4345</v>
      </c>
      <c r="H36" s="318"/>
      <c r="I36" s="318"/>
      <c r="J36" s="318"/>
      <c r="K36" s="195"/>
    </row>
    <row r="37" spans="2:11" customFormat="1" ht="30.75" customHeight="1">
      <c r="B37" s="198"/>
      <c r="C37" s="199"/>
      <c r="D37" s="197"/>
      <c r="E37" s="200" t="s">
        <v>4346</v>
      </c>
      <c r="F37" s="197"/>
      <c r="G37" s="318" t="s">
        <v>4347</v>
      </c>
      <c r="H37" s="318"/>
      <c r="I37" s="318"/>
      <c r="J37" s="318"/>
      <c r="K37" s="195"/>
    </row>
    <row r="38" spans="2:11" customFormat="1" ht="15" customHeight="1">
      <c r="B38" s="198"/>
      <c r="C38" s="199"/>
      <c r="D38" s="197"/>
      <c r="E38" s="200" t="s">
        <v>53</v>
      </c>
      <c r="F38" s="197"/>
      <c r="G38" s="318" t="s">
        <v>4348</v>
      </c>
      <c r="H38" s="318"/>
      <c r="I38" s="318"/>
      <c r="J38" s="318"/>
      <c r="K38" s="195"/>
    </row>
    <row r="39" spans="2:11" customFormat="1" ht="15" customHeight="1">
      <c r="B39" s="198"/>
      <c r="C39" s="199"/>
      <c r="D39" s="197"/>
      <c r="E39" s="200" t="s">
        <v>54</v>
      </c>
      <c r="F39" s="197"/>
      <c r="G39" s="318" t="s">
        <v>4349</v>
      </c>
      <c r="H39" s="318"/>
      <c r="I39" s="318"/>
      <c r="J39" s="318"/>
      <c r="K39" s="195"/>
    </row>
    <row r="40" spans="2:11" customFormat="1" ht="15" customHeight="1">
      <c r="B40" s="198"/>
      <c r="C40" s="199"/>
      <c r="D40" s="197"/>
      <c r="E40" s="200" t="s">
        <v>150</v>
      </c>
      <c r="F40" s="197"/>
      <c r="G40" s="318" t="s">
        <v>4350</v>
      </c>
      <c r="H40" s="318"/>
      <c r="I40" s="318"/>
      <c r="J40" s="318"/>
      <c r="K40" s="195"/>
    </row>
    <row r="41" spans="2:11" customFormat="1" ht="15" customHeight="1">
      <c r="B41" s="198"/>
      <c r="C41" s="199"/>
      <c r="D41" s="197"/>
      <c r="E41" s="200" t="s">
        <v>151</v>
      </c>
      <c r="F41" s="197"/>
      <c r="G41" s="318" t="s">
        <v>4351</v>
      </c>
      <c r="H41" s="318"/>
      <c r="I41" s="318"/>
      <c r="J41" s="318"/>
      <c r="K41" s="195"/>
    </row>
    <row r="42" spans="2:11" customFormat="1" ht="15" customHeight="1">
      <c r="B42" s="198"/>
      <c r="C42" s="199"/>
      <c r="D42" s="197"/>
      <c r="E42" s="200" t="s">
        <v>4352</v>
      </c>
      <c r="F42" s="197"/>
      <c r="G42" s="318" t="s">
        <v>4353</v>
      </c>
      <c r="H42" s="318"/>
      <c r="I42" s="318"/>
      <c r="J42" s="318"/>
      <c r="K42" s="195"/>
    </row>
    <row r="43" spans="2:11" customFormat="1" ht="15" customHeight="1">
      <c r="B43" s="198"/>
      <c r="C43" s="199"/>
      <c r="D43" s="197"/>
      <c r="E43" s="200"/>
      <c r="F43" s="197"/>
      <c r="G43" s="318" t="s">
        <v>4354</v>
      </c>
      <c r="H43" s="318"/>
      <c r="I43" s="318"/>
      <c r="J43" s="318"/>
      <c r="K43" s="195"/>
    </row>
    <row r="44" spans="2:11" customFormat="1" ht="15" customHeight="1">
      <c r="B44" s="198"/>
      <c r="C44" s="199"/>
      <c r="D44" s="197"/>
      <c r="E44" s="200" t="s">
        <v>4355</v>
      </c>
      <c r="F44" s="197"/>
      <c r="G44" s="318" t="s">
        <v>4356</v>
      </c>
      <c r="H44" s="318"/>
      <c r="I44" s="318"/>
      <c r="J44" s="318"/>
      <c r="K44" s="195"/>
    </row>
    <row r="45" spans="2:11" customFormat="1" ht="15" customHeight="1">
      <c r="B45" s="198"/>
      <c r="C45" s="199"/>
      <c r="D45" s="197"/>
      <c r="E45" s="200" t="s">
        <v>153</v>
      </c>
      <c r="F45" s="197"/>
      <c r="G45" s="318" t="s">
        <v>4357</v>
      </c>
      <c r="H45" s="318"/>
      <c r="I45" s="318"/>
      <c r="J45" s="318"/>
      <c r="K45" s="195"/>
    </row>
    <row r="46" spans="2:11" customFormat="1" ht="12.75" customHeight="1">
      <c r="B46" s="198"/>
      <c r="C46" s="199"/>
      <c r="D46" s="197"/>
      <c r="E46" s="197"/>
      <c r="F46" s="197"/>
      <c r="G46" s="197"/>
      <c r="H46" s="197"/>
      <c r="I46" s="197"/>
      <c r="J46" s="197"/>
      <c r="K46" s="195"/>
    </row>
    <row r="47" spans="2:11" customFormat="1" ht="15" customHeight="1">
      <c r="B47" s="198"/>
      <c r="C47" s="199"/>
      <c r="D47" s="318" t="s">
        <v>4358</v>
      </c>
      <c r="E47" s="318"/>
      <c r="F47" s="318"/>
      <c r="G47" s="318"/>
      <c r="H47" s="318"/>
      <c r="I47" s="318"/>
      <c r="J47" s="318"/>
      <c r="K47" s="195"/>
    </row>
    <row r="48" spans="2:11" customFormat="1" ht="15" customHeight="1">
      <c r="B48" s="198"/>
      <c r="C48" s="199"/>
      <c r="D48" s="199"/>
      <c r="E48" s="318" t="s">
        <v>4359</v>
      </c>
      <c r="F48" s="318"/>
      <c r="G48" s="318"/>
      <c r="H48" s="318"/>
      <c r="I48" s="318"/>
      <c r="J48" s="318"/>
      <c r="K48" s="195"/>
    </row>
    <row r="49" spans="2:11" customFormat="1" ht="15" customHeight="1">
      <c r="B49" s="198"/>
      <c r="C49" s="199"/>
      <c r="D49" s="199"/>
      <c r="E49" s="318" t="s">
        <v>4360</v>
      </c>
      <c r="F49" s="318"/>
      <c r="G49" s="318"/>
      <c r="H49" s="318"/>
      <c r="I49" s="318"/>
      <c r="J49" s="318"/>
      <c r="K49" s="195"/>
    </row>
    <row r="50" spans="2:11" customFormat="1" ht="15" customHeight="1">
      <c r="B50" s="198"/>
      <c r="C50" s="199"/>
      <c r="D50" s="199"/>
      <c r="E50" s="318" t="s">
        <v>4361</v>
      </c>
      <c r="F50" s="318"/>
      <c r="G50" s="318"/>
      <c r="H50" s="318"/>
      <c r="I50" s="318"/>
      <c r="J50" s="318"/>
      <c r="K50" s="195"/>
    </row>
    <row r="51" spans="2:11" customFormat="1" ht="15" customHeight="1">
      <c r="B51" s="198"/>
      <c r="C51" s="199"/>
      <c r="D51" s="318" t="s">
        <v>4362</v>
      </c>
      <c r="E51" s="318"/>
      <c r="F51" s="318"/>
      <c r="G51" s="318"/>
      <c r="H51" s="318"/>
      <c r="I51" s="318"/>
      <c r="J51" s="318"/>
      <c r="K51" s="195"/>
    </row>
    <row r="52" spans="2:11" customFormat="1" ht="25.5" customHeight="1">
      <c r="B52" s="194"/>
      <c r="C52" s="319" t="s">
        <v>4363</v>
      </c>
      <c r="D52" s="319"/>
      <c r="E52" s="319"/>
      <c r="F52" s="319"/>
      <c r="G52" s="319"/>
      <c r="H52" s="319"/>
      <c r="I52" s="319"/>
      <c r="J52" s="319"/>
      <c r="K52" s="195"/>
    </row>
    <row r="53" spans="2:11" customFormat="1" ht="5.25" customHeight="1">
      <c r="B53" s="194"/>
      <c r="C53" s="196"/>
      <c r="D53" s="196"/>
      <c r="E53" s="196"/>
      <c r="F53" s="196"/>
      <c r="G53" s="196"/>
      <c r="H53" s="196"/>
      <c r="I53" s="196"/>
      <c r="J53" s="196"/>
      <c r="K53" s="195"/>
    </row>
    <row r="54" spans="2:11" customFormat="1" ht="15" customHeight="1">
      <c r="B54" s="194"/>
      <c r="C54" s="318" t="s">
        <v>4364</v>
      </c>
      <c r="D54" s="318"/>
      <c r="E54" s="318"/>
      <c r="F54" s="318"/>
      <c r="G54" s="318"/>
      <c r="H54" s="318"/>
      <c r="I54" s="318"/>
      <c r="J54" s="318"/>
      <c r="K54" s="195"/>
    </row>
    <row r="55" spans="2:11" customFormat="1" ht="15" customHeight="1">
      <c r="B55" s="194"/>
      <c r="C55" s="318" t="s">
        <v>4365</v>
      </c>
      <c r="D55" s="318"/>
      <c r="E55" s="318"/>
      <c r="F55" s="318"/>
      <c r="G55" s="318"/>
      <c r="H55" s="318"/>
      <c r="I55" s="318"/>
      <c r="J55" s="318"/>
      <c r="K55" s="195"/>
    </row>
    <row r="56" spans="2:11" customFormat="1" ht="12.75" customHeight="1">
      <c r="B56" s="194"/>
      <c r="C56" s="197"/>
      <c r="D56" s="197"/>
      <c r="E56" s="197"/>
      <c r="F56" s="197"/>
      <c r="G56" s="197"/>
      <c r="H56" s="197"/>
      <c r="I56" s="197"/>
      <c r="J56" s="197"/>
      <c r="K56" s="195"/>
    </row>
    <row r="57" spans="2:11" customFormat="1" ht="15" customHeight="1">
      <c r="B57" s="194"/>
      <c r="C57" s="318" t="s">
        <v>4366</v>
      </c>
      <c r="D57" s="318"/>
      <c r="E57" s="318"/>
      <c r="F57" s="318"/>
      <c r="G57" s="318"/>
      <c r="H57" s="318"/>
      <c r="I57" s="318"/>
      <c r="J57" s="318"/>
      <c r="K57" s="195"/>
    </row>
    <row r="58" spans="2:11" customFormat="1" ht="15" customHeight="1">
      <c r="B58" s="194"/>
      <c r="C58" s="199"/>
      <c r="D58" s="318" t="s">
        <v>4367</v>
      </c>
      <c r="E58" s="318"/>
      <c r="F58" s="318"/>
      <c r="G58" s="318"/>
      <c r="H58" s="318"/>
      <c r="I58" s="318"/>
      <c r="J58" s="318"/>
      <c r="K58" s="195"/>
    </row>
    <row r="59" spans="2:11" customFormat="1" ht="15" customHeight="1">
      <c r="B59" s="194"/>
      <c r="C59" s="199"/>
      <c r="D59" s="318" t="s">
        <v>4368</v>
      </c>
      <c r="E59" s="318"/>
      <c r="F59" s="318"/>
      <c r="G59" s="318"/>
      <c r="H59" s="318"/>
      <c r="I59" s="318"/>
      <c r="J59" s="318"/>
      <c r="K59" s="195"/>
    </row>
    <row r="60" spans="2:11" customFormat="1" ht="15" customHeight="1">
      <c r="B60" s="194"/>
      <c r="C60" s="199"/>
      <c r="D60" s="318" t="s">
        <v>4369</v>
      </c>
      <c r="E60" s="318"/>
      <c r="F60" s="318"/>
      <c r="G60" s="318"/>
      <c r="H60" s="318"/>
      <c r="I60" s="318"/>
      <c r="J60" s="318"/>
      <c r="K60" s="195"/>
    </row>
    <row r="61" spans="2:11" customFormat="1" ht="15" customHeight="1">
      <c r="B61" s="194"/>
      <c r="C61" s="199"/>
      <c r="D61" s="318" t="s">
        <v>4370</v>
      </c>
      <c r="E61" s="318"/>
      <c r="F61" s="318"/>
      <c r="G61" s="318"/>
      <c r="H61" s="318"/>
      <c r="I61" s="318"/>
      <c r="J61" s="318"/>
      <c r="K61" s="195"/>
    </row>
    <row r="62" spans="2:11" customFormat="1" ht="15" customHeight="1">
      <c r="B62" s="194"/>
      <c r="C62" s="199"/>
      <c r="D62" s="321" t="s">
        <v>4371</v>
      </c>
      <c r="E62" s="321"/>
      <c r="F62" s="321"/>
      <c r="G62" s="321"/>
      <c r="H62" s="321"/>
      <c r="I62" s="321"/>
      <c r="J62" s="321"/>
      <c r="K62" s="195"/>
    </row>
    <row r="63" spans="2:11" customFormat="1" ht="15" customHeight="1">
      <c r="B63" s="194"/>
      <c r="C63" s="199"/>
      <c r="D63" s="318" t="s">
        <v>4372</v>
      </c>
      <c r="E63" s="318"/>
      <c r="F63" s="318"/>
      <c r="G63" s="318"/>
      <c r="H63" s="318"/>
      <c r="I63" s="318"/>
      <c r="J63" s="318"/>
      <c r="K63" s="195"/>
    </row>
    <row r="64" spans="2:11" customFormat="1" ht="12.75" customHeight="1">
      <c r="B64" s="194"/>
      <c r="C64" s="199"/>
      <c r="D64" s="199"/>
      <c r="E64" s="202"/>
      <c r="F64" s="199"/>
      <c r="G64" s="199"/>
      <c r="H64" s="199"/>
      <c r="I64" s="199"/>
      <c r="J64" s="199"/>
      <c r="K64" s="195"/>
    </row>
    <row r="65" spans="2:11" customFormat="1" ht="15" customHeight="1">
      <c r="B65" s="194"/>
      <c r="C65" s="199"/>
      <c r="D65" s="318" t="s">
        <v>4373</v>
      </c>
      <c r="E65" s="318"/>
      <c r="F65" s="318"/>
      <c r="G65" s="318"/>
      <c r="H65" s="318"/>
      <c r="I65" s="318"/>
      <c r="J65" s="318"/>
      <c r="K65" s="195"/>
    </row>
    <row r="66" spans="2:11" customFormat="1" ht="15" customHeight="1">
      <c r="B66" s="194"/>
      <c r="C66" s="199"/>
      <c r="D66" s="321" t="s">
        <v>4374</v>
      </c>
      <c r="E66" s="321"/>
      <c r="F66" s="321"/>
      <c r="G66" s="321"/>
      <c r="H66" s="321"/>
      <c r="I66" s="321"/>
      <c r="J66" s="321"/>
      <c r="K66" s="195"/>
    </row>
    <row r="67" spans="2:11" customFormat="1" ht="15" customHeight="1">
      <c r="B67" s="194"/>
      <c r="C67" s="199"/>
      <c r="D67" s="318" t="s">
        <v>4375</v>
      </c>
      <c r="E67" s="318"/>
      <c r="F67" s="318"/>
      <c r="G67" s="318"/>
      <c r="H67" s="318"/>
      <c r="I67" s="318"/>
      <c r="J67" s="318"/>
      <c r="K67" s="195"/>
    </row>
    <row r="68" spans="2:11" customFormat="1" ht="15" customHeight="1">
      <c r="B68" s="194"/>
      <c r="C68" s="199"/>
      <c r="D68" s="318" t="s">
        <v>4376</v>
      </c>
      <c r="E68" s="318"/>
      <c r="F68" s="318"/>
      <c r="G68" s="318"/>
      <c r="H68" s="318"/>
      <c r="I68" s="318"/>
      <c r="J68" s="318"/>
      <c r="K68" s="195"/>
    </row>
    <row r="69" spans="2:11" customFormat="1" ht="15" customHeight="1">
      <c r="B69" s="194"/>
      <c r="C69" s="199"/>
      <c r="D69" s="318" t="s">
        <v>4377</v>
      </c>
      <c r="E69" s="318"/>
      <c r="F69" s="318"/>
      <c r="G69" s="318"/>
      <c r="H69" s="318"/>
      <c r="I69" s="318"/>
      <c r="J69" s="318"/>
      <c r="K69" s="195"/>
    </row>
    <row r="70" spans="2:11" customFormat="1" ht="15" customHeight="1">
      <c r="B70" s="194"/>
      <c r="C70" s="199"/>
      <c r="D70" s="318" t="s">
        <v>4378</v>
      </c>
      <c r="E70" s="318"/>
      <c r="F70" s="318"/>
      <c r="G70" s="318"/>
      <c r="H70" s="318"/>
      <c r="I70" s="318"/>
      <c r="J70" s="318"/>
      <c r="K70" s="195"/>
    </row>
    <row r="71" spans="2:11" customFormat="1" ht="12.75" customHeight="1">
      <c r="B71" s="203"/>
      <c r="C71" s="204"/>
      <c r="D71" s="204"/>
      <c r="E71" s="204"/>
      <c r="F71" s="204"/>
      <c r="G71" s="204"/>
      <c r="H71" s="204"/>
      <c r="I71" s="204"/>
      <c r="J71" s="204"/>
      <c r="K71" s="205"/>
    </row>
    <row r="72" spans="2:11" customFormat="1" ht="18.75" customHeight="1">
      <c r="B72" s="206"/>
      <c r="C72" s="206"/>
      <c r="D72" s="206"/>
      <c r="E72" s="206"/>
      <c r="F72" s="206"/>
      <c r="G72" s="206"/>
      <c r="H72" s="206"/>
      <c r="I72" s="206"/>
      <c r="J72" s="206"/>
      <c r="K72" s="207"/>
    </row>
    <row r="73" spans="2:11" customFormat="1" ht="18.75" customHeight="1">
      <c r="B73" s="207"/>
      <c r="C73" s="207"/>
      <c r="D73" s="207"/>
      <c r="E73" s="207"/>
      <c r="F73" s="207"/>
      <c r="G73" s="207"/>
      <c r="H73" s="207"/>
      <c r="I73" s="207"/>
      <c r="J73" s="207"/>
      <c r="K73" s="207"/>
    </row>
    <row r="74" spans="2:11" customFormat="1" ht="7.5" customHeight="1">
      <c r="B74" s="208"/>
      <c r="C74" s="209"/>
      <c r="D74" s="209"/>
      <c r="E74" s="209"/>
      <c r="F74" s="209"/>
      <c r="G74" s="209"/>
      <c r="H74" s="209"/>
      <c r="I74" s="209"/>
      <c r="J74" s="209"/>
      <c r="K74" s="210"/>
    </row>
    <row r="75" spans="2:11" customFormat="1" ht="45" customHeight="1">
      <c r="B75" s="211"/>
      <c r="C75" s="322" t="s">
        <v>4379</v>
      </c>
      <c r="D75" s="322"/>
      <c r="E75" s="322"/>
      <c r="F75" s="322"/>
      <c r="G75" s="322"/>
      <c r="H75" s="322"/>
      <c r="I75" s="322"/>
      <c r="J75" s="322"/>
      <c r="K75" s="212"/>
    </row>
    <row r="76" spans="2:11" customFormat="1" ht="17.25" customHeight="1">
      <c r="B76" s="211"/>
      <c r="C76" s="213" t="s">
        <v>4380</v>
      </c>
      <c r="D76" s="213"/>
      <c r="E76" s="213"/>
      <c r="F76" s="213" t="s">
        <v>4381</v>
      </c>
      <c r="G76" s="214"/>
      <c r="H76" s="213" t="s">
        <v>54</v>
      </c>
      <c r="I76" s="213" t="s">
        <v>57</v>
      </c>
      <c r="J76" s="213" t="s">
        <v>4382</v>
      </c>
      <c r="K76" s="212"/>
    </row>
    <row r="77" spans="2:11" customFormat="1" ht="17.25" customHeight="1">
      <c r="B77" s="211"/>
      <c r="C77" s="215" t="s">
        <v>4383</v>
      </c>
      <c r="D77" s="215"/>
      <c r="E77" s="215"/>
      <c r="F77" s="216" t="s">
        <v>4384</v>
      </c>
      <c r="G77" s="217"/>
      <c r="H77" s="215"/>
      <c r="I77" s="215"/>
      <c r="J77" s="215" t="s">
        <v>4385</v>
      </c>
      <c r="K77" s="212"/>
    </row>
    <row r="78" spans="2:11" customFormat="1" ht="5.25" customHeight="1">
      <c r="B78" s="211"/>
      <c r="C78" s="218"/>
      <c r="D78" s="218"/>
      <c r="E78" s="218"/>
      <c r="F78" s="218"/>
      <c r="G78" s="219"/>
      <c r="H78" s="218"/>
      <c r="I78" s="218"/>
      <c r="J78" s="218"/>
      <c r="K78" s="212"/>
    </row>
    <row r="79" spans="2:11" customFormat="1" ht="15" customHeight="1">
      <c r="B79" s="211"/>
      <c r="C79" s="200" t="s">
        <v>53</v>
      </c>
      <c r="D79" s="220"/>
      <c r="E79" s="220"/>
      <c r="F79" s="221" t="s">
        <v>4386</v>
      </c>
      <c r="G79" s="222"/>
      <c r="H79" s="200" t="s">
        <v>4387</v>
      </c>
      <c r="I79" s="200" t="s">
        <v>4388</v>
      </c>
      <c r="J79" s="200">
        <v>20</v>
      </c>
      <c r="K79" s="212"/>
    </row>
    <row r="80" spans="2:11" customFormat="1" ht="15" customHeight="1">
      <c r="B80" s="211"/>
      <c r="C80" s="200" t="s">
        <v>4389</v>
      </c>
      <c r="D80" s="200"/>
      <c r="E80" s="200"/>
      <c r="F80" s="221" t="s">
        <v>4386</v>
      </c>
      <c r="G80" s="222"/>
      <c r="H80" s="200" t="s">
        <v>4390</v>
      </c>
      <c r="I80" s="200" t="s">
        <v>4388</v>
      </c>
      <c r="J80" s="200">
        <v>120</v>
      </c>
      <c r="K80" s="212"/>
    </row>
    <row r="81" spans="2:11" customFormat="1" ht="15" customHeight="1">
      <c r="B81" s="223"/>
      <c r="C81" s="200" t="s">
        <v>4391</v>
      </c>
      <c r="D81" s="200"/>
      <c r="E81" s="200"/>
      <c r="F81" s="221" t="s">
        <v>4392</v>
      </c>
      <c r="G81" s="222"/>
      <c r="H81" s="200" t="s">
        <v>4393</v>
      </c>
      <c r="I81" s="200" t="s">
        <v>4388</v>
      </c>
      <c r="J81" s="200">
        <v>50</v>
      </c>
      <c r="K81" s="212"/>
    </row>
    <row r="82" spans="2:11" customFormat="1" ht="15" customHeight="1">
      <c r="B82" s="223"/>
      <c r="C82" s="200" t="s">
        <v>4394</v>
      </c>
      <c r="D82" s="200"/>
      <c r="E82" s="200"/>
      <c r="F82" s="221" t="s">
        <v>4386</v>
      </c>
      <c r="G82" s="222"/>
      <c r="H82" s="200" t="s">
        <v>4395</v>
      </c>
      <c r="I82" s="200" t="s">
        <v>4396</v>
      </c>
      <c r="J82" s="200"/>
      <c r="K82" s="212"/>
    </row>
    <row r="83" spans="2:11" customFormat="1" ht="15" customHeight="1">
      <c r="B83" s="223"/>
      <c r="C83" s="200" t="s">
        <v>4397</v>
      </c>
      <c r="D83" s="200"/>
      <c r="E83" s="200"/>
      <c r="F83" s="221" t="s">
        <v>4392</v>
      </c>
      <c r="G83" s="200"/>
      <c r="H83" s="200" t="s">
        <v>4398</v>
      </c>
      <c r="I83" s="200" t="s">
        <v>4388</v>
      </c>
      <c r="J83" s="200">
        <v>15</v>
      </c>
      <c r="K83" s="212"/>
    </row>
    <row r="84" spans="2:11" customFormat="1" ht="15" customHeight="1">
      <c r="B84" s="223"/>
      <c r="C84" s="200" t="s">
        <v>4399</v>
      </c>
      <c r="D84" s="200"/>
      <c r="E84" s="200"/>
      <c r="F84" s="221" t="s">
        <v>4392</v>
      </c>
      <c r="G84" s="200"/>
      <c r="H84" s="200" t="s">
        <v>4400</v>
      </c>
      <c r="I84" s="200" t="s">
        <v>4388</v>
      </c>
      <c r="J84" s="200">
        <v>15</v>
      </c>
      <c r="K84" s="212"/>
    </row>
    <row r="85" spans="2:11" customFormat="1" ht="15" customHeight="1">
      <c r="B85" s="223"/>
      <c r="C85" s="200" t="s">
        <v>4401</v>
      </c>
      <c r="D85" s="200"/>
      <c r="E85" s="200"/>
      <c r="F85" s="221" t="s">
        <v>4392</v>
      </c>
      <c r="G85" s="200"/>
      <c r="H85" s="200" t="s">
        <v>4402</v>
      </c>
      <c r="I85" s="200" t="s">
        <v>4388</v>
      </c>
      <c r="J85" s="200">
        <v>20</v>
      </c>
      <c r="K85" s="212"/>
    </row>
    <row r="86" spans="2:11" customFormat="1" ht="15" customHeight="1">
      <c r="B86" s="223"/>
      <c r="C86" s="200" t="s">
        <v>4403</v>
      </c>
      <c r="D86" s="200"/>
      <c r="E86" s="200"/>
      <c r="F86" s="221" t="s">
        <v>4392</v>
      </c>
      <c r="G86" s="200"/>
      <c r="H86" s="200" t="s">
        <v>4404</v>
      </c>
      <c r="I86" s="200" t="s">
        <v>4388</v>
      </c>
      <c r="J86" s="200">
        <v>20</v>
      </c>
      <c r="K86" s="212"/>
    </row>
    <row r="87" spans="2:11" customFormat="1" ht="15" customHeight="1">
      <c r="B87" s="223"/>
      <c r="C87" s="200" t="s">
        <v>4405</v>
      </c>
      <c r="D87" s="200"/>
      <c r="E87" s="200"/>
      <c r="F87" s="221" t="s">
        <v>4392</v>
      </c>
      <c r="G87" s="222"/>
      <c r="H87" s="200" t="s">
        <v>4406</v>
      </c>
      <c r="I87" s="200" t="s">
        <v>4388</v>
      </c>
      <c r="J87" s="200">
        <v>50</v>
      </c>
      <c r="K87" s="212"/>
    </row>
    <row r="88" spans="2:11" customFormat="1" ht="15" customHeight="1">
      <c r="B88" s="223"/>
      <c r="C88" s="200" t="s">
        <v>4407</v>
      </c>
      <c r="D88" s="200"/>
      <c r="E88" s="200"/>
      <c r="F88" s="221" t="s">
        <v>4392</v>
      </c>
      <c r="G88" s="222"/>
      <c r="H88" s="200" t="s">
        <v>4408</v>
      </c>
      <c r="I88" s="200" t="s">
        <v>4388</v>
      </c>
      <c r="J88" s="200">
        <v>20</v>
      </c>
      <c r="K88" s="212"/>
    </row>
    <row r="89" spans="2:11" customFormat="1" ht="15" customHeight="1">
      <c r="B89" s="223"/>
      <c r="C89" s="200" t="s">
        <v>4409</v>
      </c>
      <c r="D89" s="200"/>
      <c r="E89" s="200"/>
      <c r="F89" s="221" t="s">
        <v>4392</v>
      </c>
      <c r="G89" s="222"/>
      <c r="H89" s="200" t="s">
        <v>4410</v>
      </c>
      <c r="I89" s="200" t="s">
        <v>4388</v>
      </c>
      <c r="J89" s="200">
        <v>20</v>
      </c>
      <c r="K89" s="212"/>
    </row>
    <row r="90" spans="2:11" customFormat="1" ht="15" customHeight="1">
      <c r="B90" s="223"/>
      <c r="C90" s="200" t="s">
        <v>4411</v>
      </c>
      <c r="D90" s="200"/>
      <c r="E90" s="200"/>
      <c r="F90" s="221" t="s">
        <v>4392</v>
      </c>
      <c r="G90" s="222"/>
      <c r="H90" s="200" t="s">
        <v>4412</v>
      </c>
      <c r="I90" s="200" t="s">
        <v>4388</v>
      </c>
      <c r="J90" s="200">
        <v>50</v>
      </c>
      <c r="K90" s="212"/>
    </row>
    <row r="91" spans="2:11" customFormat="1" ht="15" customHeight="1">
      <c r="B91" s="223"/>
      <c r="C91" s="200" t="s">
        <v>4413</v>
      </c>
      <c r="D91" s="200"/>
      <c r="E91" s="200"/>
      <c r="F91" s="221" t="s">
        <v>4392</v>
      </c>
      <c r="G91" s="222"/>
      <c r="H91" s="200" t="s">
        <v>4413</v>
      </c>
      <c r="I91" s="200" t="s">
        <v>4388</v>
      </c>
      <c r="J91" s="200">
        <v>50</v>
      </c>
      <c r="K91" s="212"/>
    </row>
    <row r="92" spans="2:11" customFormat="1" ht="15" customHeight="1">
      <c r="B92" s="223"/>
      <c r="C92" s="200" t="s">
        <v>4414</v>
      </c>
      <c r="D92" s="200"/>
      <c r="E92" s="200"/>
      <c r="F92" s="221" t="s">
        <v>4392</v>
      </c>
      <c r="G92" s="222"/>
      <c r="H92" s="200" t="s">
        <v>4415</v>
      </c>
      <c r="I92" s="200" t="s">
        <v>4388</v>
      </c>
      <c r="J92" s="200">
        <v>255</v>
      </c>
      <c r="K92" s="212"/>
    </row>
    <row r="93" spans="2:11" customFormat="1" ht="15" customHeight="1">
      <c r="B93" s="223"/>
      <c r="C93" s="200" t="s">
        <v>4416</v>
      </c>
      <c r="D93" s="200"/>
      <c r="E93" s="200"/>
      <c r="F93" s="221" t="s">
        <v>4386</v>
      </c>
      <c r="G93" s="222"/>
      <c r="H93" s="200" t="s">
        <v>4417</v>
      </c>
      <c r="I93" s="200" t="s">
        <v>4418</v>
      </c>
      <c r="J93" s="200"/>
      <c r="K93" s="212"/>
    </row>
    <row r="94" spans="2:11" customFormat="1" ht="15" customHeight="1">
      <c r="B94" s="223"/>
      <c r="C94" s="200" t="s">
        <v>4419</v>
      </c>
      <c r="D94" s="200"/>
      <c r="E94" s="200"/>
      <c r="F94" s="221" t="s">
        <v>4386</v>
      </c>
      <c r="G94" s="222"/>
      <c r="H94" s="200" t="s">
        <v>4420</v>
      </c>
      <c r="I94" s="200" t="s">
        <v>4421</v>
      </c>
      <c r="J94" s="200"/>
      <c r="K94" s="212"/>
    </row>
    <row r="95" spans="2:11" customFormat="1" ht="15" customHeight="1">
      <c r="B95" s="223"/>
      <c r="C95" s="200" t="s">
        <v>4422</v>
      </c>
      <c r="D95" s="200"/>
      <c r="E95" s="200"/>
      <c r="F95" s="221" t="s">
        <v>4386</v>
      </c>
      <c r="G95" s="222"/>
      <c r="H95" s="200" t="s">
        <v>4422</v>
      </c>
      <c r="I95" s="200" t="s">
        <v>4421</v>
      </c>
      <c r="J95" s="200"/>
      <c r="K95" s="212"/>
    </row>
    <row r="96" spans="2:11" customFormat="1" ht="15" customHeight="1">
      <c r="B96" s="223"/>
      <c r="C96" s="200" t="s">
        <v>38</v>
      </c>
      <c r="D96" s="200"/>
      <c r="E96" s="200"/>
      <c r="F96" s="221" t="s">
        <v>4386</v>
      </c>
      <c r="G96" s="222"/>
      <c r="H96" s="200" t="s">
        <v>4423</v>
      </c>
      <c r="I96" s="200" t="s">
        <v>4421</v>
      </c>
      <c r="J96" s="200"/>
      <c r="K96" s="212"/>
    </row>
    <row r="97" spans="2:11" customFormat="1" ht="15" customHeight="1">
      <c r="B97" s="223"/>
      <c r="C97" s="200" t="s">
        <v>48</v>
      </c>
      <c r="D97" s="200"/>
      <c r="E97" s="200"/>
      <c r="F97" s="221" t="s">
        <v>4386</v>
      </c>
      <c r="G97" s="222"/>
      <c r="H97" s="200" t="s">
        <v>4424</v>
      </c>
      <c r="I97" s="200" t="s">
        <v>4421</v>
      </c>
      <c r="J97" s="200"/>
      <c r="K97" s="212"/>
    </row>
    <row r="98" spans="2:11" customFormat="1" ht="15" customHeight="1">
      <c r="B98" s="224"/>
      <c r="C98" s="225"/>
      <c r="D98" s="225"/>
      <c r="E98" s="225"/>
      <c r="F98" s="225"/>
      <c r="G98" s="225"/>
      <c r="H98" s="225"/>
      <c r="I98" s="225"/>
      <c r="J98" s="225"/>
      <c r="K98" s="226"/>
    </row>
    <row r="99" spans="2:11" customFormat="1" ht="18.75" customHeight="1">
      <c r="B99" s="227"/>
      <c r="C99" s="228"/>
      <c r="D99" s="228"/>
      <c r="E99" s="228"/>
      <c r="F99" s="228"/>
      <c r="G99" s="228"/>
      <c r="H99" s="228"/>
      <c r="I99" s="228"/>
      <c r="J99" s="228"/>
      <c r="K99" s="227"/>
    </row>
    <row r="100" spans="2:11" customFormat="1" ht="18.75" customHeight="1">
      <c r="B100" s="207"/>
      <c r="C100" s="207"/>
      <c r="D100" s="207"/>
      <c r="E100" s="207"/>
      <c r="F100" s="207"/>
      <c r="G100" s="207"/>
      <c r="H100" s="207"/>
      <c r="I100" s="207"/>
      <c r="J100" s="207"/>
      <c r="K100" s="207"/>
    </row>
    <row r="101" spans="2:11" customFormat="1" ht="7.5" customHeight="1">
      <c r="B101" s="208"/>
      <c r="C101" s="209"/>
      <c r="D101" s="209"/>
      <c r="E101" s="209"/>
      <c r="F101" s="209"/>
      <c r="G101" s="209"/>
      <c r="H101" s="209"/>
      <c r="I101" s="209"/>
      <c r="J101" s="209"/>
      <c r="K101" s="210"/>
    </row>
    <row r="102" spans="2:11" customFormat="1" ht="45" customHeight="1">
      <c r="B102" s="211"/>
      <c r="C102" s="322" t="s">
        <v>4425</v>
      </c>
      <c r="D102" s="322"/>
      <c r="E102" s="322"/>
      <c r="F102" s="322"/>
      <c r="G102" s="322"/>
      <c r="H102" s="322"/>
      <c r="I102" s="322"/>
      <c r="J102" s="322"/>
      <c r="K102" s="212"/>
    </row>
    <row r="103" spans="2:11" customFormat="1" ht="17.25" customHeight="1">
      <c r="B103" s="211"/>
      <c r="C103" s="213" t="s">
        <v>4380</v>
      </c>
      <c r="D103" s="213"/>
      <c r="E103" s="213"/>
      <c r="F103" s="213" t="s">
        <v>4381</v>
      </c>
      <c r="G103" s="214"/>
      <c r="H103" s="213" t="s">
        <v>54</v>
      </c>
      <c r="I103" s="213" t="s">
        <v>57</v>
      </c>
      <c r="J103" s="213" t="s">
        <v>4382</v>
      </c>
      <c r="K103" s="212"/>
    </row>
    <row r="104" spans="2:11" customFormat="1" ht="17.25" customHeight="1">
      <c r="B104" s="211"/>
      <c r="C104" s="215" t="s">
        <v>4383</v>
      </c>
      <c r="D104" s="215"/>
      <c r="E104" s="215"/>
      <c r="F104" s="216" t="s">
        <v>4384</v>
      </c>
      <c r="G104" s="217"/>
      <c r="H104" s="215"/>
      <c r="I104" s="215"/>
      <c r="J104" s="215" t="s">
        <v>4385</v>
      </c>
      <c r="K104" s="212"/>
    </row>
    <row r="105" spans="2:11" customFormat="1" ht="5.25" customHeight="1">
      <c r="B105" s="211"/>
      <c r="C105" s="213"/>
      <c r="D105" s="213"/>
      <c r="E105" s="213"/>
      <c r="F105" s="213"/>
      <c r="G105" s="229"/>
      <c r="H105" s="213"/>
      <c r="I105" s="213"/>
      <c r="J105" s="213"/>
      <c r="K105" s="212"/>
    </row>
    <row r="106" spans="2:11" customFormat="1" ht="15" customHeight="1">
      <c r="B106" s="211"/>
      <c r="C106" s="200" t="s">
        <v>53</v>
      </c>
      <c r="D106" s="220"/>
      <c r="E106" s="220"/>
      <c r="F106" s="221" t="s">
        <v>4386</v>
      </c>
      <c r="G106" s="200"/>
      <c r="H106" s="200" t="s">
        <v>4426</v>
      </c>
      <c r="I106" s="200" t="s">
        <v>4388</v>
      </c>
      <c r="J106" s="200">
        <v>20</v>
      </c>
      <c r="K106" s="212"/>
    </row>
    <row r="107" spans="2:11" customFormat="1" ht="15" customHeight="1">
      <c r="B107" s="211"/>
      <c r="C107" s="200" t="s">
        <v>4389</v>
      </c>
      <c r="D107" s="200"/>
      <c r="E107" s="200"/>
      <c r="F107" s="221" t="s">
        <v>4386</v>
      </c>
      <c r="G107" s="200"/>
      <c r="H107" s="200" t="s">
        <v>4426</v>
      </c>
      <c r="I107" s="200" t="s">
        <v>4388</v>
      </c>
      <c r="J107" s="200">
        <v>120</v>
      </c>
      <c r="K107" s="212"/>
    </row>
    <row r="108" spans="2:11" customFormat="1" ht="15" customHeight="1">
      <c r="B108" s="223"/>
      <c r="C108" s="200" t="s">
        <v>4391</v>
      </c>
      <c r="D108" s="200"/>
      <c r="E108" s="200"/>
      <c r="F108" s="221" t="s">
        <v>4392</v>
      </c>
      <c r="G108" s="200"/>
      <c r="H108" s="200" t="s">
        <v>4426</v>
      </c>
      <c r="I108" s="200" t="s">
        <v>4388</v>
      </c>
      <c r="J108" s="200">
        <v>50</v>
      </c>
      <c r="K108" s="212"/>
    </row>
    <row r="109" spans="2:11" customFormat="1" ht="15" customHeight="1">
      <c r="B109" s="223"/>
      <c r="C109" s="200" t="s">
        <v>4394</v>
      </c>
      <c r="D109" s="200"/>
      <c r="E109" s="200"/>
      <c r="F109" s="221" t="s">
        <v>4386</v>
      </c>
      <c r="G109" s="200"/>
      <c r="H109" s="200" t="s">
        <v>4426</v>
      </c>
      <c r="I109" s="200" t="s">
        <v>4396</v>
      </c>
      <c r="J109" s="200"/>
      <c r="K109" s="212"/>
    </row>
    <row r="110" spans="2:11" customFormat="1" ht="15" customHeight="1">
      <c r="B110" s="223"/>
      <c r="C110" s="200" t="s">
        <v>4405</v>
      </c>
      <c r="D110" s="200"/>
      <c r="E110" s="200"/>
      <c r="F110" s="221" t="s">
        <v>4392</v>
      </c>
      <c r="G110" s="200"/>
      <c r="H110" s="200" t="s">
        <v>4426</v>
      </c>
      <c r="I110" s="200" t="s">
        <v>4388</v>
      </c>
      <c r="J110" s="200">
        <v>50</v>
      </c>
      <c r="K110" s="212"/>
    </row>
    <row r="111" spans="2:11" customFormat="1" ht="15" customHeight="1">
      <c r="B111" s="223"/>
      <c r="C111" s="200" t="s">
        <v>4413</v>
      </c>
      <c r="D111" s="200"/>
      <c r="E111" s="200"/>
      <c r="F111" s="221" t="s">
        <v>4392</v>
      </c>
      <c r="G111" s="200"/>
      <c r="H111" s="200" t="s">
        <v>4426</v>
      </c>
      <c r="I111" s="200" t="s">
        <v>4388</v>
      </c>
      <c r="J111" s="200">
        <v>50</v>
      </c>
      <c r="K111" s="212"/>
    </row>
    <row r="112" spans="2:11" customFormat="1" ht="15" customHeight="1">
      <c r="B112" s="223"/>
      <c r="C112" s="200" t="s">
        <v>4411</v>
      </c>
      <c r="D112" s="200"/>
      <c r="E112" s="200"/>
      <c r="F112" s="221" t="s">
        <v>4392</v>
      </c>
      <c r="G112" s="200"/>
      <c r="H112" s="200" t="s">
        <v>4426</v>
      </c>
      <c r="I112" s="200" t="s">
        <v>4388</v>
      </c>
      <c r="J112" s="200">
        <v>50</v>
      </c>
      <c r="K112" s="212"/>
    </row>
    <row r="113" spans="2:11" customFormat="1" ht="15" customHeight="1">
      <c r="B113" s="223"/>
      <c r="C113" s="200" t="s">
        <v>53</v>
      </c>
      <c r="D113" s="200"/>
      <c r="E113" s="200"/>
      <c r="F113" s="221" t="s">
        <v>4386</v>
      </c>
      <c r="G113" s="200"/>
      <c r="H113" s="200" t="s">
        <v>4427</v>
      </c>
      <c r="I113" s="200" t="s">
        <v>4388</v>
      </c>
      <c r="J113" s="200">
        <v>20</v>
      </c>
      <c r="K113" s="212"/>
    </row>
    <row r="114" spans="2:11" customFormat="1" ht="15" customHeight="1">
      <c r="B114" s="223"/>
      <c r="C114" s="200" t="s">
        <v>4428</v>
      </c>
      <c r="D114" s="200"/>
      <c r="E114" s="200"/>
      <c r="F114" s="221" t="s">
        <v>4386</v>
      </c>
      <c r="G114" s="200"/>
      <c r="H114" s="200" t="s">
        <v>4429</v>
      </c>
      <c r="I114" s="200" t="s">
        <v>4388</v>
      </c>
      <c r="J114" s="200">
        <v>120</v>
      </c>
      <c r="K114" s="212"/>
    </row>
    <row r="115" spans="2:11" customFormat="1" ht="15" customHeight="1">
      <c r="B115" s="223"/>
      <c r="C115" s="200" t="s">
        <v>38</v>
      </c>
      <c r="D115" s="200"/>
      <c r="E115" s="200"/>
      <c r="F115" s="221" t="s">
        <v>4386</v>
      </c>
      <c r="G115" s="200"/>
      <c r="H115" s="200" t="s">
        <v>4430</v>
      </c>
      <c r="I115" s="200" t="s">
        <v>4421</v>
      </c>
      <c r="J115" s="200"/>
      <c r="K115" s="212"/>
    </row>
    <row r="116" spans="2:11" customFormat="1" ht="15" customHeight="1">
      <c r="B116" s="223"/>
      <c r="C116" s="200" t="s">
        <v>48</v>
      </c>
      <c r="D116" s="200"/>
      <c r="E116" s="200"/>
      <c r="F116" s="221" t="s">
        <v>4386</v>
      </c>
      <c r="G116" s="200"/>
      <c r="H116" s="200" t="s">
        <v>4431</v>
      </c>
      <c r="I116" s="200" t="s">
        <v>4421</v>
      </c>
      <c r="J116" s="200"/>
      <c r="K116" s="212"/>
    </row>
    <row r="117" spans="2:11" customFormat="1" ht="15" customHeight="1">
      <c r="B117" s="223"/>
      <c r="C117" s="200" t="s">
        <v>57</v>
      </c>
      <c r="D117" s="200"/>
      <c r="E117" s="200"/>
      <c r="F117" s="221" t="s">
        <v>4386</v>
      </c>
      <c r="G117" s="200"/>
      <c r="H117" s="200" t="s">
        <v>4432</v>
      </c>
      <c r="I117" s="200" t="s">
        <v>4433</v>
      </c>
      <c r="J117" s="200"/>
      <c r="K117" s="212"/>
    </row>
    <row r="118" spans="2:11" customFormat="1" ht="15" customHeight="1">
      <c r="B118" s="224"/>
      <c r="C118" s="230"/>
      <c r="D118" s="230"/>
      <c r="E118" s="230"/>
      <c r="F118" s="230"/>
      <c r="G118" s="230"/>
      <c r="H118" s="230"/>
      <c r="I118" s="230"/>
      <c r="J118" s="230"/>
      <c r="K118" s="226"/>
    </row>
    <row r="119" spans="2:11" customFormat="1" ht="18.75" customHeight="1">
      <c r="B119" s="231"/>
      <c r="C119" s="232"/>
      <c r="D119" s="232"/>
      <c r="E119" s="232"/>
      <c r="F119" s="233"/>
      <c r="G119" s="232"/>
      <c r="H119" s="232"/>
      <c r="I119" s="232"/>
      <c r="J119" s="232"/>
      <c r="K119" s="231"/>
    </row>
    <row r="120" spans="2:11" customFormat="1" ht="18.75" customHeight="1">
      <c r="B120" s="207"/>
      <c r="C120" s="207"/>
      <c r="D120" s="207"/>
      <c r="E120" s="207"/>
      <c r="F120" s="207"/>
      <c r="G120" s="207"/>
      <c r="H120" s="207"/>
      <c r="I120" s="207"/>
      <c r="J120" s="207"/>
      <c r="K120" s="207"/>
    </row>
    <row r="121" spans="2:11" customFormat="1" ht="7.5" customHeight="1">
      <c r="B121" s="234"/>
      <c r="C121" s="235"/>
      <c r="D121" s="235"/>
      <c r="E121" s="235"/>
      <c r="F121" s="235"/>
      <c r="G121" s="235"/>
      <c r="H121" s="235"/>
      <c r="I121" s="235"/>
      <c r="J121" s="235"/>
      <c r="K121" s="236"/>
    </row>
    <row r="122" spans="2:11" customFormat="1" ht="45" customHeight="1">
      <c r="B122" s="237"/>
      <c r="C122" s="320" t="s">
        <v>4434</v>
      </c>
      <c r="D122" s="320"/>
      <c r="E122" s="320"/>
      <c r="F122" s="320"/>
      <c r="G122" s="320"/>
      <c r="H122" s="320"/>
      <c r="I122" s="320"/>
      <c r="J122" s="320"/>
      <c r="K122" s="238"/>
    </row>
    <row r="123" spans="2:11" customFormat="1" ht="17.25" customHeight="1">
      <c r="B123" s="239"/>
      <c r="C123" s="213" t="s">
        <v>4380</v>
      </c>
      <c r="D123" s="213"/>
      <c r="E123" s="213"/>
      <c r="F123" s="213" t="s">
        <v>4381</v>
      </c>
      <c r="G123" s="214"/>
      <c r="H123" s="213" t="s">
        <v>54</v>
      </c>
      <c r="I123" s="213" t="s">
        <v>57</v>
      </c>
      <c r="J123" s="213" t="s">
        <v>4382</v>
      </c>
      <c r="K123" s="240"/>
    </row>
    <row r="124" spans="2:11" customFormat="1" ht="17.25" customHeight="1">
      <c r="B124" s="239"/>
      <c r="C124" s="215" t="s">
        <v>4383</v>
      </c>
      <c r="D124" s="215"/>
      <c r="E124" s="215"/>
      <c r="F124" s="216" t="s">
        <v>4384</v>
      </c>
      <c r="G124" s="217"/>
      <c r="H124" s="215"/>
      <c r="I124" s="215"/>
      <c r="J124" s="215" t="s">
        <v>4385</v>
      </c>
      <c r="K124" s="240"/>
    </row>
    <row r="125" spans="2:11" customFormat="1" ht="5.25" customHeight="1">
      <c r="B125" s="241"/>
      <c r="C125" s="218"/>
      <c r="D125" s="218"/>
      <c r="E125" s="218"/>
      <c r="F125" s="218"/>
      <c r="G125" s="242"/>
      <c r="H125" s="218"/>
      <c r="I125" s="218"/>
      <c r="J125" s="218"/>
      <c r="K125" s="243"/>
    </row>
    <row r="126" spans="2:11" customFormat="1" ht="15" customHeight="1">
      <c r="B126" s="241"/>
      <c r="C126" s="200" t="s">
        <v>4389</v>
      </c>
      <c r="D126" s="220"/>
      <c r="E126" s="220"/>
      <c r="F126" s="221" t="s">
        <v>4386</v>
      </c>
      <c r="G126" s="200"/>
      <c r="H126" s="200" t="s">
        <v>4426</v>
      </c>
      <c r="I126" s="200" t="s">
        <v>4388</v>
      </c>
      <c r="J126" s="200">
        <v>120</v>
      </c>
      <c r="K126" s="244"/>
    </row>
    <row r="127" spans="2:11" customFormat="1" ht="15" customHeight="1">
      <c r="B127" s="241"/>
      <c r="C127" s="200" t="s">
        <v>4435</v>
      </c>
      <c r="D127" s="200"/>
      <c r="E127" s="200"/>
      <c r="F127" s="221" t="s">
        <v>4386</v>
      </c>
      <c r="G127" s="200"/>
      <c r="H127" s="200" t="s">
        <v>4436</v>
      </c>
      <c r="I127" s="200" t="s">
        <v>4388</v>
      </c>
      <c r="J127" s="200" t="s">
        <v>4437</v>
      </c>
      <c r="K127" s="244"/>
    </row>
    <row r="128" spans="2:11" customFormat="1" ht="15" customHeight="1">
      <c r="B128" s="241"/>
      <c r="C128" s="200" t="s">
        <v>85</v>
      </c>
      <c r="D128" s="200"/>
      <c r="E128" s="200"/>
      <c r="F128" s="221" t="s">
        <v>4386</v>
      </c>
      <c r="G128" s="200"/>
      <c r="H128" s="200" t="s">
        <v>4438</v>
      </c>
      <c r="I128" s="200" t="s">
        <v>4388</v>
      </c>
      <c r="J128" s="200" t="s">
        <v>4437</v>
      </c>
      <c r="K128" s="244"/>
    </row>
    <row r="129" spans="2:11" customFormat="1" ht="15" customHeight="1">
      <c r="B129" s="241"/>
      <c r="C129" s="200" t="s">
        <v>4397</v>
      </c>
      <c r="D129" s="200"/>
      <c r="E129" s="200"/>
      <c r="F129" s="221" t="s">
        <v>4392</v>
      </c>
      <c r="G129" s="200"/>
      <c r="H129" s="200" t="s">
        <v>4398</v>
      </c>
      <c r="I129" s="200" t="s">
        <v>4388</v>
      </c>
      <c r="J129" s="200">
        <v>15</v>
      </c>
      <c r="K129" s="244"/>
    </row>
    <row r="130" spans="2:11" customFormat="1" ht="15" customHeight="1">
      <c r="B130" s="241"/>
      <c r="C130" s="200" t="s">
        <v>4399</v>
      </c>
      <c r="D130" s="200"/>
      <c r="E130" s="200"/>
      <c r="F130" s="221" t="s">
        <v>4392</v>
      </c>
      <c r="G130" s="200"/>
      <c r="H130" s="200" t="s">
        <v>4400</v>
      </c>
      <c r="I130" s="200" t="s">
        <v>4388</v>
      </c>
      <c r="J130" s="200">
        <v>15</v>
      </c>
      <c r="K130" s="244"/>
    </row>
    <row r="131" spans="2:11" customFormat="1" ht="15" customHeight="1">
      <c r="B131" s="241"/>
      <c r="C131" s="200" t="s">
        <v>4401</v>
      </c>
      <c r="D131" s="200"/>
      <c r="E131" s="200"/>
      <c r="F131" s="221" t="s">
        <v>4392</v>
      </c>
      <c r="G131" s="200"/>
      <c r="H131" s="200" t="s">
        <v>4402</v>
      </c>
      <c r="I131" s="200" t="s">
        <v>4388</v>
      </c>
      <c r="J131" s="200">
        <v>20</v>
      </c>
      <c r="K131" s="244"/>
    </row>
    <row r="132" spans="2:11" customFormat="1" ht="15" customHeight="1">
      <c r="B132" s="241"/>
      <c r="C132" s="200" t="s">
        <v>4403</v>
      </c>
      <c r="D132" s="200"/>
      <c r="E132" s="200"/>
      <c r="F132" s="221" t="s">
        <v>4392</v>
      </c>
      <c r="G132" s="200"/>
      <c r="H132" s="200" t="s">
        <v>4404</v>
      </c>
      <c r="I132" s="200" t="s">
        <v>4388</v>
      </c>
      <c r="J132" s="200">
        <v>20</v>
      </c>
      <c r="K132" s="244"/>
    </row>
    <row r="133" spans="2:11" customFormat="1" ht="15" customHeight="1">
      <c r="B133" s="241"/>
      <c r="C133" s="200" t="s">
        <v>4391</v>
      </c>
      <c r="D133" s="200"/>
      <c r="E133" s="200"/>
      <c r="F133" s="221" t="s">
        <v>4392</v>
      </c>
      <c r="G133" s="200"/>
      <c r="H133" s="200" t="s">
        <v>4426</v>
      </c>
      <c r="I133" s="200" t="s">
        <v>4388</v>
      </c>
      <c r="J133" s="200">
        <v>50</v>
      </c>
      <c r="K133" s="244"/>
    </row>
    <row r="134" spans="2:11" customFormat="1" ht="15" customHeight="1">
      <c r="B134" s="241"/>
      <c r="C134" s="200" t="s">
        <v>4405</v>
      </c>
      <c r="D134" s="200"/>
      <c r="E134" s="200"/>
      <c r="F134" s="221" t="s">
        <v>4392</v>
      </c>
      <c r="G134" s="200"/>
      <c r="H134" s="200" t="s">
        <v>4426</v>
      </c>
      <c r="I134" s="200" t="s">
        <v>4388</v>
      </c>
      <c r="J134" s="200">
        <v>50</v>
      </c>
      <c r="K134" s="244"/>
    </row>
    <row r="135" spans="2:11" customFormat="1" ht="15" customHeight="1">
      <c r="B135" s="241"/>
      <c r="C135" s="200" t="s">
        <v>4411</v>
      </c>
      <c r="D135" s="200"/>
      <c r="E135" s="200"/>
      <c r="F135" s="221" t="s">
        <v>4392</v>
      </c>
      <c r="G135" s="200"/>
      <c r="H135" s="200" t="s">
        <v>4426</v>
      </c>
      <c r="I135" s="200" t="s">
        <v>4388</v>
      </c>
      <c r="J135" s="200">
        <v>50</v>
      </c>
      <c r="K135" s="244"/>
    </row>
    <row r="136" spans="2:11" customFormat="1" ht="15" customHeight="1">
      <c r="B136" s="241"/>
      <c r="C136" s="200" t="s">
        <v>4413</v>
      </c>
      <c r="D136" s="200"/>
      <c r="E136" s="200"/>
      <c r="F136" s="221" t="s">
        <v>4392</v>
      </c>
      <c r="G136" s="200"/>
      <c r="H136" s="200" t="s">
        <v>4426</v>
      </c>
      <c r="I136" s="200" t="s">
        <v>4388</v>
      </c>
      <c r="J136" s="200">
        <v>50</v>
      </c>
      <c r="K136" s="244"/>
    </row>
    <row r="137" spans="2:11" customFormat="1" ht="15" customHeight="1">
      <c r="B137" s="241"/>
      <c r="C137" s="200" t="s">
        <v>4414</v>
      </c>
      <c r="D137" s="200"/>
      <c r="E137" s="200"/>
      <c r="F137" s="221" t="s">
        <v>4392</v>
      </c>
      <c r="G137" s="200"/>
      <c r="H137" s="200" t="s">
        <v>4439</v>
      </c>
      <c r="I137" s="200" t="s">
        <v>4388</v>
      </c>
      <c r="J137" s="200">
        <v>255</v>
      </c>
      <c r="K137" s="244"/>
    </row>
    <row r="138" spans="2:11" customFormat="1" ht="15" customHeight="1">
      <c r="B138" s="241"/>
      <c r="C138" s="200" t="s">
        <v>4416</v>
      </c>
      <c r="D138" s="200"/>
      <c r="E138" s="200"/>
      <c r="F138" s="221" t="s">
        <v>4386</v>
      </c>
      <c r="G138" s="200"/>
      <c r="H138" s="200" t="s">
        <v>4440</v>
      </c>
      <c r="I138" s="200" t="s">
        <v>4418</v>
      </c>
      <c r="J138" s="200"/>
      <c r="K138" s="244"/>
    </row>
    <row r="139" spans="2:11" customFormat="1" ht="15" customHeight="1">
      <c r="B139" s="241"/>
      <c r="C139" s="200" t="s">
        <v>4419</v>
      </c>
      <c r="D139" s="200"/>
      <c r="E139" s="200"/>
      <c r="F139" s="221" t="s">
        <v>4386</v>
      </c>
      <c r="G139" s="200"/>
      <c r="H139" s="200" t="s">
        <v>4441</v>
      </c>
      <c r="I139" s="200" t="s">
        <v>4421</v>
      </c>
      <c r="J139" s="200"/>
      <c r="K139" s="244"/>
    </row>
    <row r="140" spans="2:11" customFormat="1" ht="15" customHeight="1">
      <c r="B140" s="241"/>
      <c r="C140" s="200" t="s">
        <v>4422</v>
      </c>
      <c r="D140" s="200"/>
      <c r="E140" s="200"/>
      <c r="F140" s="221" t="s">
        <v>4386</v>
      </c>
      <c r="G140" s="200"/>
      <c r="H140" s="200" t="s">
        <v>4422</v>
      </c>
      <c r="I140" s="200" t="s">
        <v>4421</v>
      </c>
      <c r="J140" s="200"/>
      <c r="K140" s="244"/>
    </row>
    <row r="141" spans="2:11" customFormat="1" ht="15" customHeight="1">
      <c r="B141" s="241"/>
      <c r="C141" s="200" t="s">
        <v>38</v>
      </c>
      <c r="D141" s="200"/>
      <c r="E141" s="200"/>
      <c r="F141" s="221" t="s">
        <v>4386</v>
      </c>
      <c r="G141" s="200"/>
      <c r="H141" s="200" t="s">
        <v>4442</v>
      </c>
      <c r="I141" s="200" t="s">
        <v>4421</v>
      </c>
      <c r="J141" s="200"/>
      <c r="K141" s="244"/>
    </row>
    <row r="142" spans="2:11" customFormat="1" ht="15" customHeight="1">
      <c r="B142" s="241"/>
      <c r="C142" s="200" t="s">
        <v>4443</v>
      </c>
      <c r="D142" s="200"/>
      <c r="E142" s="200"/>
      <c r="F142" s="221" t="s">
        <v>4386</v>
      </c>
      <c r="G142" s="200"/>
      <c r="H142" s="200" t="s">
        <v>4444</v>
      </c>
      <c r="I142" s="200" t="s">
        <v>4421</v>
      </c>
      <c r="J142" s="200"/>
      <c r="K142" s="244"/>
    </row>
    <row r="143" spans="2:11" customFormat="1" ht="15" customHeight="1">
      <c r="B143" s="245"/>
      <c r="C143" s="246"/>
      <c r="D143" s="246"/>
      <c r="E143" s="246"/>
      <c r="F143" s="246"/>
      <c r="G143" s="246"/>
      <c r="H143" s="246"/>
      <c r="I143" s="246"/>
      <c r="J143" s="246"/>
      <c r="K143" s="247"/>
    </row>
    <row r="144" spans="2:11" customFormat="1" ht="18.75" customHeight="1">
      <c r="B144" s="232"/>
      <c r="C144" s="232"/>
      <c r="D144" s="232"/>
      <c r="E144" s="232"/>
      <c r="F144" s="233"/>
      <c r="G144" s="232"/>
      <c r="H144" s="232"/>
      <c r="I144" s="232"/>
      <c r="J144" s="232"/>
      <c r="K144" s="232"/>
    </row>
    <row r="145" spans="2:11" customFormat="1" ht="18.75" customHeight="1">
      <c r="B145" s="207"/>
      <c r="C145" s="207"/>
      <c r="D145" s="207"/>
      <c r="E145" s="207"/>
      <c r="F145" s="207"/>
      <c r="G145" s="207"/>
      <c r="H145" s="207"/>
      <c r="I145" s="207"/>
      <c r="J145" s="207"/>
      <c r="K145" s="207"/>
    </row>
    <row r="146" spans="2:11" customFormat="1" ht="7.5" customHeight="1">
      <c r="B146" s="208"/>
      <c r="C146" s="209"/>
      <c r="D146" s="209"/>
      <c r="E146" s="209"/>
      <c r="F146" s="209"/>
      <c r="G146" s="209"/>
      <c r="H146" s="209"/>
      <c r="I146" s="209"/>
      <c r="J146" s="209"/>
      <c r="K146" s="210"/>
    </row>
    <row r="147" spans="2:11" customFormat="1" ht="45" customHeight="1">
      <c r="B147" s="211"/>
      <c r="C147" s="322" t="s">
        <v>4445</v>
      </c>
      <c r="D147" s="322"/>
      <c r="E147" s="322"/>
      <c r="F147" s="322"/>
      <c r="G147" s="322"/>
      <c r="H147" s="322"/>
      <c r="I147" s="322"/>
      <c r="J147" s="322"/>
      <c r="K147" s="212"/>
    </row>
    <row r="148" spans="2:11" customFormat="1" ht="17.25" customHeight="1">
      <c r="B148" s="211"/>
      <c r="C148" s="213" t="s">
        <v>4380</v>
      </c>
      <c r="D148" s="213"/>
      <c r="E148" s="213"/>
      <c r="F148" s="213" t="s">
        <v>4381</v>
      </c>
      <c r="G148" s="214"/>
      <c r="H148" s="213" t="s">
        <v>54</v>
      </c>
      <c r="I148" s="213" t="s">
        <v>57</v>
      </c>
      <c r="J148" s="213" t="s">
        <v>4382</v>
      </c>
      <c r="K148" s="212"/>
    </row>
    <row r="149" spans="2:11" customFormat="1" ht="17.25" customHeight="1">
      <c r="B149" s="211"/>
      <c r="C149" s="215" t="s">
        <v>4383</v>
      </c>
      <c r="D149" s="215"/>
      <c r="E149" s="215"/>
      <c r="F149" s="216" t="s">
        <v>4384</v>
      </c>
      <c r="G149" s="217"/>
      <c r="H149" s="215"/>
      <c r="I149" s="215"/>
      <c r="J149" s="215" t="s">
        <v>4385</v>
      </c>
      <c r="K149" s="212"/>
    </row>
    <row r="150" spans="2:11" customFormat="1" ht="5.25" customHeight="1">
      <c r="B150" s="223"/>
      <c r="C150" s="218"/>
      <c r="D150" s="218"/>
      <c r="E150" s="218"/>
      <c r="F150" s="218"/>
      <c r="G150" s="219"/>
      <c r="H150" s="218"/>
      <c r="I150" s="218"/>
      <c r="J150" s="218"/>
      <c r="K150" s="244"/>
    </row>
    <row r="151" spans="2:11" customFormat="1" ht="15" customHeight="1">
      <c r="B151" s="223"/>
      <c r="C151" s="248" t="s">
        <v>4389</v>
      </c>
      <c r="D151" s="200"/>
      <c r="E151" s="200"/>
      <c r="F151" s="249" t="s">
        <v>4386</v>
      </c>
      <c r="G151" s="200"/>
      <c r="H151" s="248" t="s">
        <v>4426</v>
      </c>
      <c r="I151" s="248" t="s">
        <v>4388</v>
      </c>
      <c r="J151" s="248">
        <v>120</v>
      </c>
      <c r="K151" s="244"/>
    </row>
    <row r="152" spans="2:11" customFormat="1" ht="15" customHeight="1">
      <c r="B152" s="223"/>
      <c r="C152" s="248" t="s">
        <v>4435</v>
      </c>
      <c r="D152" s="200"/>
      <c r="E152" s="200"/>
      <c r="F152" s="249" t="s">
        <v>4386</v>
      </c>
      <c r="G152" s="200"/>
      <c r="H152" s="248" t="s">
        <v>4446</v>
      </c>
      <c r="I152" s="248" t="s">
        <v>4388</v>
      </c>
      <c r="J152" s="248" t="s">
        <v>4437</v>
      </c>
      <c r="K152" s="244"/>
    </row>
    <row r="153" spans="2:11" customFormat="1" ht="15" customHeight="1">
      <c r="B153" s="223"/>
      <c r="C153" s="248" t="s">
        <v>85</v>
      </c>
      <c r="D153" s="200"/>
      <c r="E153" s="200"/>
      <c r="F153" s="249" t="s">
        <v>4386</v>
      </c>
      <c r="G153" s="200"/>
      <c r="H153" s="248" t="s">
        <v>4447</v>
      </c>
      <c r="I153" s="248" t="s">
        <v>4388</v>
      </c>
      <c r="J153" s="248" t="s">
        <v>4437</v>
      </c>
      <c r="K153" s="244"/>
    </row>
    <row r="154" spans="2:11" customFormat="1" ht="15" customHeight="1">
      <c r="B154" s="223"/>
      <c r="C154" s="248" t="s">
        <v>4391</v>
      </c>
      <c r="D154" s="200"/>
      <c r="E154" s="200"/>
      <c r="F154" s="249" t="s">
        <v>4392</v>
      </c>
      <c r="G154" s="200"/>
      <c r="H154" s="248" t="s">
        <v>4426</v>
      </c>
      <c r="I154" s="248" t="s">
        <v>4388</v>
      </c>
      <c r="J154" s="248">
        <v>50</v>
      </c>
      <c r="K154" s="244"/>
    </row>
    <row r="155" spans="2:11" customFormat="1" ht="15" customHeight="1">
      <c r="B155" s="223"/>
      <c r="C155" s="248" t="s">
        <v>4394</v>
      </c>
      <c r="D155" s="200"/>
      <c r="E155" s="200"/>
      <c r="F155" s="249" t="s">
        <v>4386</v>
      </c>
      <c r="G155" s="200"/>
      <c r="H155" s="248" t="s">
        <v>4426</v>
      </c>
      <c r="I155" s="248" t="s">
        <v>4396</v>
      </c>
      <c r="J155" s="248"/>
      <c r="K155" s="244"/>
    </row>
    <row r="156" spans="2:11" customFormat="1" ht="15" customHeight="1">
      <c r="B156" s="223"/>
      <c r="C156" s="248" t="s">
        <v>4405</v>
      </c>
      <c r="D156" s="200"/>
      <c r="E156" s="200"/>
      <c r="F156" s="249" t="s">
        <v>4392</v>
      </c>
      <c r="G156" s="200"/>
      <c r="H156" s="248" t="s">
        <v>4426</v>
      </c>
      <c r="I156" s="248" t="s">
        <v>4388</v>
      </c>
      <c r="J156" s="248">
        <v>50</v>
      </c>
      <c r="K156" s="244"/>
    </row>
    <row r="157" spans="2:11" customFormat="1" ht="15" customHeight="1">
      <c r="B157" s="223"/>
      <c r="C157" s="248" t="s">
        <v>4413</v>
      </c>
      <c r="D157" s="200"/>
      <c r="E157" s="200"/>
      <c r="F157" s="249" t="s">
        <v>4392</v>
      </c>
      <c r="G157" s="200"/>
      <c r="H157" s="248" t="s">
        <v>4426</v>
      </c>
      <c r="I157" s="248" t="s">
        <v>4388</v>
      </c>
      <c r="J157" s="248">
        <v>50</v>
      </c>
      <c r="K157" s="244"/>
    </row>
    <row r="158" spans="2:11" customFormat="1" ht="15" customHeight="1">
      <c r="B158" s="223"/>
      <c r="C158" s="248" t="s">
        <v>4411</v>
      </c>
      <c r="D158" s="200"/>
      <c r="E158" s="200"/>
      <c r="F158" s="249" t="s">
        <v>4392</v>
      </c>
      <c r="G158" s="200"/>
      <c r="H158" s="248" t="s">
        <v>4426</v>
      </c>
      <c r="I158" s="248" t="s">
        <v>4388</v>
      </c>
      <c r="J158" s="248">
        <v>50</v>
      </c>
      <c r="K158" s="244"/>
    </row>
    <row r="159" spans="2:11" customFormat="1" ht="15" customHeight="1">
      <c r="B159" s="223"/>
      <c r="C159" s="248" t="s">
        <v>111</v>
      </c>
      <c r="D159" s="200"/>
      <c r="E159" s="200"/>
      <c r="F159" s="249" t="s">
        <v>4386</v>
      </c>
      <c r="G159" s="200"/>
      <c r="H159" s="248" t="s">
        <v>4448</v>
      </c>
      <c r="I159" s="248" t="s">
        <v>4388</v>
      </c>
      <c r="J159" s="248" t="s">
        <v>4449</v>
      </c>
      <c r="K159" s="244"/>
    </row>
    <row r="160" spans="2:11" customFormat="1" ht="15" customHeight="1">
      <c r="B160" s="223"/>
      <c r="C160" s="248" t="s">
        <v>4450</v>
      </c>
      <c r="D160" s="200"/>
      <c r="E160" s="200"/>
      <c r="F160" s="249" t="s">
        <v>4386</v>
      </c>
      <c r="G160" s="200"/>
      <c r="H160" s="248" t="s">
        <v>4451</v>
      </c>
      <c r="I160" s="248" t="s">
        <v>4421</v>
      </c>
      <c r="J160" s="248"/>
      <c r="K160" s="244"/>
    </row>
    <row r="161" spans="2:11" customFormat="1" ht="15" customHeight="1">
      <c r="B161" s="250"/>
      <c r="C161" s="230"/>
      <c r="D161" s="230"/>
      <c r="E161" s="230"/>
      <c r="F161" s="230"/>
      <c r="G161" s="230"/>
      <c r="H161" s="230"/>
      <c r="I161" s="230"/>
      <c r="J161" s="230"/>
      <c r="K161" s="251"/>
    </row>
    <row r="162" spans="2:11" customFormat="1" ht="18.75" customHeight="1">
      <c r="B162" s="232"/>
      <c r="C162" s="242"/>
      <c r="D162" s="242"/>
      <c r="E162" s="242"/>
      <c r="F162" s="252"/>
      <c r="G162" s="242"/>
      <c r="H162" s="242"/>
      <c r="I162" s="242"/>
      <c r="J162" s="242"/>
      <c r="K162" s="232"/>
    </row>
    <row r="163" spans="2:11" customFormat="1" ht="18.75" customHeight="1">
      <c r="B163" s="207"/>
      <c r="C163" s="207"/>
      <c r="D163" s="207"/>
      <c r="E163" s="207"/>
      <c r="F163" s="207"/>
      <c r="G163" s="207"/>
      <c r="H163" s="207"/>
      <c r="I163" s="207"/>
      <c r="J163" s="207"/>
      <c r="K163" s="207"/>
    </row>
    <row r="164" spans="2:11" customFormat="1" ht="7.5" customHeight="1">
      <c r="B164" s="189"/>
      <c r="C164" s="190"/>
      <c r="D164" s="190"/>
      <c r="E164" s="190"/>
      <c r="F164" s="190"/>
      <c r="G164" s="190"/>
      <c r="H164" s="190"/>
      <c r="I164" s="190"/>
      <c r="J164" s="190"/>
      <c r="K164" s="191"/>
    </row>
    <row r="165" spans="2:11" customFormat="1" ht="45" customHeight="1">
      <c r="B165" s="192"/>
      <c r="C165" s="320" t="s">
        <v>4452</v>
      </c>
      <c r="D165" s="320"/>
      <c r="E165" s="320"/>
      <c r="F165" s="320"/>
      <c r="G165" s="320"/>
      <c r="H165" s="320"/>
      <c r="I165" s="320"/>
      <c r="J165" s="320"/>
      <c r="K165" s="193"/>
    </row>
    <row r="166" spans="2:11" customFormat="1" ht="17.25" customHeight="1">
      <c r="B166" s="192"/>
      <c r="C166" s="213" t="s">
        <v>4380</v>
      </c>
      <c r="D166" s="213"/>
      <c r="E166" s="213"/>
      <c r="F166" s="213" t="s">
        <v>4381</v>
      </c>
      <c r="G166" s="253"/>
      <c r="H166" s="254" t="s">
        <v>54</v>
      </c>
      <c r="I166" s="254" t="s">
        <v>57</v>
      </c>
      <c r="J166" s="213" t="s">
        <v>4382</v>
      </c>
      <c r="K166" s="193"/>
    </row>
    <row r="167" spans="2:11" customFormat="1" ht="17.25" customHeight="1">
      <c r="B167" s="194"/>
      <c r="C167" s="215" t="s">
        <v>4383</v>
      </c>
      <c r="D167" s="215"/>
      <c r="E167" s="215"/>
      <c r="F167" s="216" t="s">
        <v>4384</v>
      </c>
      <c r="G167" s="255"/>
      <c r="H167" s="256"/>
      <c r="I167" s="256"/>
      <c r="J167" s="215" t="s">
        <v>4385</v>
      </c>
      <c r="K167" s="195"/>
    </row>
    <row r="168" spans="2:11" customFormat="1" ht="5.25" customHeight="1">
      <c r="B168" s="223"/>
      <c r="C168" s="218"/>
      <c r="D168" s="218"/>
      <c r="E168" s="218"/>
      <c r="F168" s="218"/>
      <c r="G168" s="219"/>
      <c r="H168" s="218"/>
      <c r="I168" s="218"/>
      <c r="J168" s="218"/>
      <c r="K168" s="244"/>
    </row>
    <row r="169" spans="2:11" customFormat="1" ht="15" customHeight="1">
      <c r="B169" s="223"/>
      <c r="C169" s="200" t="s">
        <v>4389</v>
      </c>
      <c r="D169" s="200"/>
      <c r="E169" s="200"/>
      <c r="F169" s="221" t="s">
        <v>4386</v>
      </c>
      <c r="G169" s="200"/>
      <c r="H169" s="200" t="s">
        <v>4426</v>
      </c>
      <c r="I169" s="200" t="s">
        <v>4388</v>
      </c>
      <c r="J169" s="200">
        <v>120</v>
      </c>
      <c r="K169" s="244"/>
    </row>
    <row r="170" spans="2:11" customFormat="1" ht="15" customHeight="1">
      <c r="B170" s="223"/>
      <c r="C170" s="200" t="s">
        <v>4435</v>
      </c>
      <c r="D170" s="200"/>
      <c r="E170" s="200"/>
      <c r="F170" s="221" t="s">
        <v>4386</v>
      </c>
      <c r="G170" s="200"/>
      <c r="H170" s="200" t="s">
        <v>4436</v>
      </c>
      <c r="I170" s="200" t="s">
        <v>4388</v>
      </c>
      <c r="J170" s="200" t="s">
        <v>4437</v>
      </c>
      <c r="K170" s="244"/>
    </row>
    <row r="171" spans="2:11" customFormat="1" ht="15" customHeight="1">
      <c r="B171" s="223"/>
      <c r="C171" s="200" t="s">
        <v>85</v>
      </c>
      <c r="D171" s="200"/>
      <c r="E171" s="200"/>
      <c r="F171" s="221" t="s">
        <v>4386</v>
      </c>
      <c r="G171" s="200"/>
      <c r="H171" s="200" t="s">
        <v>4453</v>
      </c>
      <c r="I171" s="200" t="s">
        <v>4388</v>
      </c>
      <c r="J171" s="200" t="s">
        <v>4437</v>
      </c>
      <c r="K171" s="244"/>
    </row>
    <row r="172" spans="2:11" customFormat="1" ht="15" customHeight="1">
      <c r="B172" s="223"/>
      <c r="C172" s="200" t="s">
        <v>4391</v>
      </c>
      <c r="D172" s="200"/>
      <c r="E172" s="200"/>
      <c r="F172" s="221" t="s">
        <v>4392</v>
      </c>
      <c r="G172" s="200"/>
      <c r="H172" s="200" t="s">
        <v>4453</v>
      </c>
      <c r="I172" s="200" t="s">
        <v>4388</v>
      </c>
      <c r="J172" s="200">
        <v>50</v>
      </c>
      <c r="K172" s="244"/>
    </row>
    <row r="173" spans="2:11" customFormat="1" ht="15" customHeight="1">
      <c r="B173" s="223"/>
      <c r="C173" s="200" t="s">
        <v>4394</v>
      </c>
      <c r="D173" s="200"/>
      <c r="E173" s="200"/>
      <c r="F173" s="221" t="s">
        <v>4386</v>
      </c>
      <c r="G173" s="200"/>
      <c r="H173" s="200" t="s">
        <v>4453</v>
      </c>
      <c r="I173" s="200" t="s">
        <v>4396</v>
      </c>
      <c r="J173" s="200"/>
      <c r="K173" s="244"/>
    </row>
    <row r="174" spans="2:11" customFormat="1" ht="15" customHeight="1">
      <c r="B174" s="223"/>
      <c r="C174" s="200" t="s">
        <v>4405</v>
      </c>
      <c r="D174" s="200"/>
      <c r="E174" s="200"/>
      <c r="F174" s="221" t="s">
        <v>4392</v>
      </c>
      <c r="G174" s="200"/>
      <c r="H174" s="200" t="s">
        <v>4453</v>
      </c>
      <c r="I174" s="200" t="s">
        <v>4388</v>
      </c>
      <c r="J174" s="200">
        <v>50</v>
      </c>
      <c r="K174" s="244"/>
    </row>
    <row r="175" spans="2:11" customFormat="1" ht="15" customHeight="1">
      <c r="B175" s="223"/>
      <c r="C175" s="200" t="s">
        <v>4413</v>
      </c>
      <c r="D175" s="200"/>
      <c r="E175" s="200"/>
      <c r="F175" s="221" t="s">
        <v>4392</v>
      </c>
      <c r="G175" s="200"/>
      <c r="H175" s="200" t="s">
        <v>4453</v>
      </c>
      <c r="I175" s="200" t="s">
        <v>4388</v>
      </c>
      <c r="J175" s="200">
        <v>50</v>
      </c>
      <c r="K175" s="244"/>
    </row>
    <row r="176" spans="2:11" customFormat="1" ht="15" customHeight="1">
      <c r="B176" s="223"/>
      <c r="C176" s="200" t="s">
        <v>4411</v>
      </c>
      <c r="D176" s="200"/>
      <c r="E176" s="200"/>
      <c r="F176" s="221" t="s">
        <v>4392</v>
      </c>
      <c r="G176" s="200"/>
      <c r="H176" s="200" t="s">
        <v>4453</v>
      </c>
      <c r="I176" s="200" t="s">
        <v>4388</v>
      </c>
      <c r="J176" s="200">
        <v>50</v>
      </c>
      <c r="K176" s="244"/>
    </row>
    <row r="177" spans="2:11" customFormat="1" ht="15" customHeight="1">
      <c r="B177" s="223"/>
      <c r="C177" s="200" t="s">
        <v>149</v>
      </c>
      <c r="D177" s="200"/>
      <c r="E177" s="200"/>
      <c r="F177" s="221" t="s">
        <v>4386</v>
      </c>
      <c r="G177" s="200"/>
      <c r="H177" s="200" t="s">
        <v>4454</v>
      </c>
      <c r="I177" s="200" t="s">
        <v>4455</v>
      </c>
      <c r="J177" s="200"/>
      <c r="K177" s="244"/>
    </row>
    <row r="178" spans="2:11" customFormat="1" ht="15" customHeight="1">
      <c r="B178" s="223"/>
      <c r="C178" s="200" t="s">
        <v>57</v>
      </c>
      <c r="D178" s="200"/>
      <c r="E178" s="200"/>
      <c r="F178" s="221" t="s">
        <v>4386</v>
      </c>
      <c r="G178" s="200"/>
      <c r="H178" s="200" t="s">
        <v>4456</v>
      </c>
      <c r="I178" s="200" t="s">
        <v>4457</v>
      </c>
      <c r="J178" s="200">
        <v>1</v>
      </c>
      <c r="K178" s="244"/>
    </row>
    <row r="179" spans="2:11" customFormat="1" ht="15" customHeight="1">
      <c r="B179" s="223"/>
      <c r="C179" s="200" t="s">
        <v>53</v>
      </c>
      <c r="D179" s="200"/>
      <c r="E179" s="200"/>
      <c r="F179" s="221" t="s">
        <v>4386</v>
      </c>
      <c r="G179" s="200"/>
      <c r="H179" s="200" t="s">
        <v>4458</v>
      </c>
      <c r="I179" s="200" t="s">
        <v>4388</v>
      </c>
      <c r="J179" s="200">
        <v>20</v>
      </c>
      <c r="K179" s="244"/>
    </row>
    <row r="180" spans="2:11" customFormat="1" ht="15" customHeight="1">
      <c r="B180" s="223"/>
      <c r="C180" s="200" t="s">
        <v>54</v>
      </c>
      <c r="D180" s="200"/>
      <c r="E180" s="200"/>
      <c r="F180" s="221" t="s">
        <v>4386</v>
      </c>
      <c r="G180" s="200"/>
      <c r="H180" s="200" t="s">
        <v>4459</v>
      </c>
      <c r="I180" s="200" t="s">
        <v>4388</v>
      </c>
      <c r="J180" s="200">
        <v>255</v>
      </c>
      <c r="K180" s="244"/>
    </row>
    <row r="181" spans="2:11" customFormat="1" ht="15" customHeight="1">
      <c r="B181" s="223"/>
      <c r="C181" s="200" t="s">
        <v>150</v>
      </c>
      <c r="D181" s="200"/>
      <c r="E181" s="200"/>
      <c r="F181" s="221" t="s">
        <v>4386</v>
      </c>
      <c r="G181" s="200"/>
      <c r="H181" s="200" t="s">
        <v>4350</v>
      </c>
      <c r="I181" s="200" t="s">
        <v>4388</v>
      </c>
      <c r="J181" s="200">
        <v>10</v>
      </c>
      <c r="K181" s="244"/>
    </row>
    <row r="182" spans="2:11" customFormat="1" ht="15" customHeight="1">
      <c r="B182" s="223"/>
      <c r="C182" s="200" t="s">
        <v>151</v>
      </c>
      <c r="D182" s="200"/>
      <c r="E182" s="200"/>
      <c r="F182" s="221" t="s">
        <v>4386</v>
      </c>
      <c r="G182" s="200"/>
      <c r="H182" s="200" t="s">
        <v>4460</v>
      </c>
      <c r="I182" s="200" t="s">
        <v>4421</v>
      </c>
      <c r="J182" s="200"/>
      <c r="K182" s="244"/>
    </row>
    <row r="183" spans="2:11" customFormat="1" ht="15" customHeight="1">
      <c r="B183" s="223"/>
      <c r="C183" s="200" t="s">
        <v>4461</v>
      </c>
      <c r="D183" s="200"/>
      <c r="E183" s="200"/>
      <c r="F183" s="221" t="s">
        <v>4386</v>
      </c>
      <c r="G183" s="200"/>
      <c r="H183" s="200" t="s">
        <v>4462</v>
      </c>
      <c r="I183" s="200" t="s">
        <v>4421</v>
      </c>
      <c r="J183" s="200"/>
      <c r="K183" s="244"/>
    </row>
    <row r="184" spans="2:11" customFormat="1" ht="15" customHeight="1">
      <c r="B184" s="223"/>
      <c r="C184" s="200" t="s">
        <v>4450</v>
      </c>
      <c r="D184" s="200"/>
      <c r="E184" s="200"/>
      <c r="F184" s="221" t="s">
        <v>4386</v>
      </c>
      <c r="G184" s="200"/>
      <c r="H184" s="200" t="s">
        <v>4463</v>
      </c>
      <c r="I184" s="200" t="s">
        <v>4421</v>
      </c>
      <c r="J184" s="200"/>
      <c r="K184" s="244"/>
    </row>
    <row r="185" spans="2:11" customFormat="1" ht="15" customHeight="1">
      <c r="B185" s="223"/>
      <c r="C185" s="200" t="s">
        <v>153</v>
      </c>
      <c r="D185" s="200"/>
      <c r="E185" s="200"/>
      <c r="F185" s="221" t="s">
        <v>4392</v>
      </c>
      <c r="G185" s="200"/>
      <c r="H185" s="200" t="s">
        <v>4464</v>
      </c>
      <c r="I185" s="200" t="s">
        <v>4388</v>
      </c>
      <c r="J185" s="200">
        <v>50</v>
      </c>
      <c r="K185" s="244"/>
    </row>
    <row r="186" spans="2:11" customFormat="1" ht="15" customHeight="1">
      <c r="B186" s="223"/>
      <c r="C186" s="200" t="s">
        <v>4465</v>
      </c>
      <c r="D186" s="200"/>
      <c r="E186" s="200"/>
      <c r="F186" s="221" t="s">
        <v>4392</v>
      </c>
      <c r="G186" s="200"/>
      <c r="H186" s="200" t="s">
        <v>4466</v>
      </c>
      <c r="I186" s="200" t="s">
        <v>4467</v>
      </c>
      <c r="J186" s="200"/>
      <c r="K186" s="244"/>
    </row>
    <row r="187" spans="2:11" customFormat="1" ht="15" customHeight="1">
      <c r="B187" s="223"/>
      <c r="C187" s="200" t="s">
        <v>4468</v>
      </c>
      <c r="D187" s="200"/>
      <c r="E187" s="200"/>
      <c r="F187" s="221" t="s">
        <v>4392</v>
      </c>
      <c r="G187" s="200"/>
      <c r="H187" s="200" t="s">
        <v>4469</v>
      </c>
      <c r="I187" s="200" t="s">
        <v>4467</v>
      </c>
      <c r="J187" s="200"/>
      <c r="K187" s="244"/>
    </row>
    <row r="188" spans="2:11" customFormat="1" ht="15" customHeight="1">
      <c r="B188" s="223"/>
      <c r="C188" s="200" t="s">
        <v>4470</v>
      </c>
      <c r="D188" s="200"/>
      <c r="E188" s="200"/>
      <c r="F188" s="221" t="s">
        <v>4392</v>
      </c>
      <c r="G188" s="200"/>
      <c r="H188" s="200" t="s">
        <v>4471</v>
      </c>
      <c r="I188" s="200" t="s">
        <v>4467</v>
      </c>
      <c r="J188" s="200"/>
      <c r="K188" s="244"/>
    </row>
    <row r="189" spans="2:11" customFormat="1" ht="15" customHeight="1">
      <c r="B189" s="223"/>
      <c r="C189" s="257" t="s">
        <v>4472</v>
      </c>
      <c r="D189" s="200"/>
      <c r="E189" s="200"/>
      <c r="F189" s="221" t="s">
        <v>4392</v>
      </c>
      <c r="G189" s="200"/>
      <c r="H189" s="200" t="s">
        <v>4473</v>
      </c>
      <c r="I189" s="200" t="s">
        <v>4474</v>
      </c>
      <c r="J189" s="258" t="s">
        <v>4475</v>
      </c>
      <c r="K189" s="244"/>
    </row>
    <row r="190" spans="2:11" customFormat="1" ht="15" customHeight="1">
      <c r="B190" s="259"/>
      <c r="C190" s="260" t="s">
        <v>4476</v>
      </c>
      <c r="D190" s="261"/>
      <c r="E190" s="261"/>
      <c r="F190" s="262" t="s">
        <v>4392</v>
      </c>
      <c r="G190" s="261"/>
      <c r="H190" s="261" t="s">
        <v>4477</v>
      </c>
      <c r="I190" s="261" t="s">
        <v>4474</v>
      </c>
      <c r="J190" s="263" t="s">
        <v>4475</v>
      </c>
      <c r="K190" s="264"/>
    </row>
    <row r="191" spans="2:11" customFormat="1" ht="15" customHeight="1">
      <c r="B191" s="223"/>
      <c r="C191" s="257" t="s">
        <v>42</v>
      </c>
      <c r="D191" s="200"/>
      <c r="E191" s="200"/>
      <c r="F191" s="221" t="s">
        <v>4386</v>
      </c>
      <c r="G191" s="200"/>
      <c r="H191" s="197" t="s">
        <v>4478</v>
      </c>
      <c r="I191" s="200" t="s">
        <v>4479</v>
      </c>
      <c r="J191" s="200"/>
      <c r="K191" s="244"/>
    </row>
    <row r="192" spans="2:11" customFormat="1" ht="15" customHeight="1">
      <c r="B192" s="223"/>
      <c r="C192" s="257" t="s">
        <v>4480</v>
      </c>
      <c r="D192" s="200"/>
      <c r="E192" s="200"/>
      <c r="F192" s="221" t="s">
        <v>4386</v>
      </c>
      <c r="G192" s="200"/>
      <c r="H192" s="200" t="s">
        <v>4481</v>
      </c>
      <c r="I192" s="200" t="s">
        <v>4421</v>
      </c>
      <c r="J192" s="200"/>
      <c r="K192" s="244"/>
    </row>
    <row r="193" spans="2:11" customFormat="1" ht="15" customHeight="1">
      <c r="B193" s="223"/>
      <c r="C193" s="257" t="s">
        <v>4482</v>
      </c>
      <c r="D193" s="200"/>
      <c r="E193" s="200"/>
      <c r="F193" s="221" t="s">
        <v>4386</v>
      </c>
      <c r="G193" s="200"/>
      <c r="H193" s="200" t="s">
        <v>4483</v>
      </c>
      <c r="I193" s="200" t="s">
        <v>4421</v>
      </c>
      <c r="J193" s="200"/>
      <c r="K193" s="244"/>
    </row>
    <row r="194" spans="2:11" customFormat="1" ht="15" customHeight="1">
      <c r="B194" s="223"/>
      <c r="C194" s="257" t="s">
        <v>4484</v>
      </c>
      <c r="D194" s="200"/>
      <c r="E194" s="200"/>
      <c r="F194" s="221" t="s">
        <v>4392</v>
      </c>
      <c r="G194" s="200"/>
      <c r="H194" s="200" t="s">
        <v>4485</v>
      </c>
      <c r="I194" s="200" t="s">
        <v>4421</v>
      </c>
      <c r="J194" s="200"/>
      <c r="K194" s="244"/>
    </row>
    <row r="195" spans="2:11" customFormat="1" ht="15" customHeight="1">
      <c r="B195" s="250"/>
      <c r="C195" s="265"/>
      <c r="D195" s="230"/>
      <c r="E195" s="230"/>
      <c r="F195" s="230"/>
      <c r="G195" s="230"/>
      <c r="H195" s="230"/>
      <c r="I195" s="230"/>
      <c r="J195" s="230"/>
      <c r="K195" s="251"/>
    </row>
    <row r="196" spans="2:11" customFormat="1" ht="18.75" customHeight="1">
      <c r="B196" s="232"/>
      <c r="C196" s="242"/>
      <c r="D196" s="242"/>
      <c r="E196" s="242"/>
      <c r="F196" s="252"/>
      <c r="G196" s="242"/>
      <c r="H196" s="242"/>
      <c r="I196" s="242"/>
      <c r="J196" s="242"/>
      <c r="K196" s="232"/>
    </row>
    <row r="197" spans="2:11" customFormat="1" ht="18.75" customHeight="1">
      <c r="B197" s="232"/>
      <c r="C197" s="242"/>
      <c r="D197" s="242"/>
      <c r="E197" s="242"/>
      <c r="F197" s="252"/>
      <c r="G197" s="242"/>
      <c r="H197" s="242"/>
      <c r="I197" s="242"/>
      <c r="J197" s="242"/>
      <c r="K197" s="232"/>
    </row>
    <row r="198" spans="2:11" customFormat="1" ht="18.75" customHeight="1">
      <c r="B198" s="207"/>
      <c r="C198" s="207"/>
      <c r="D198" s="207"/>
      <c r="E198" s="207"/>
      <c r="F198" s="207"/>
      <c r="G198" s="207"/>
      <c r="H198" s="207"/>
      <c r="I198" s="207"/>
      <c r="J198" s="207"/>
      <c r="K198" s="207"/>
    </row>
    <row r="199" spans="2:11" customFormat="1" ht="13.5">
      <c r="B199" s="189"/>
      <c r="C199" s="190"/>
      <c r="D199" s="190"/>
      <c r="E199" s="190"/>
      <c r="F199" s="190"/>
      <c r="G199" s="190"/>
      <c r="H199" s="190"/>
      <c r="I199" s="190"/>
      <c r="J199" s="190"/>
      <c r="K199" s="191"/>
    </row>
    <row r="200" spans="2:11" customFormat="1" ht="21">
      <c r="B200" s="192"/>
      <c r="C200" s="320" t="s">
        <v>4486</v>
      </c>
      <c r="D200" s="320"/>
      <c r="E200" s="320"/>
      <c r="F200" s="320"/>
      <c r="G200" s="320"/>
      <c r="H200" s="320"/>
      <c r="I200" s="320"/>
      <c r="J200" s="320"/>
      <c r="K200" s="193"/>
    </row>
    <row r="201" spans="2:11" customFormat="1" ht="25.5" customHeight="1">
      <c r="B201" s="192"/>
      <c r="C201" s="266" t="s">
        <v>4487</v>
      </c>
      <c r="D201" s="266"/>
      <c r="E201" s="266"/>
      <c r="F201" s="266" t="s">
        <v>4488</v>
      </c>
      <c r="G201" s="267"/>
      <c r="H201" s="323" t="s">
        <v>4489</v>
      </c>
      <c r="I201" s="323"/>
      <c r="J201" s="323"/>
      <c r="K201" s="193"/>
    </row>
    <row r="202" spans="2:11" customFormat="1" ht="5.25" customHeight="1">
      <c r="B202" s="223"/>
      <c r="C202" s="218"/>
      <c r="D202" s="218"/>
      <c r="E202" s="218"/>
      <c r="F202" s="218"/>
      <c r="G202" s="242"/>
      <c r="H202" s="218"/>
      <c r="I202" s="218"/>
      <c r="J202" s="218"/>
      <c r="K202" s="244"/>
    </row>
    <row r="203" spans="2:11" customFormat="1" ht="15" customHeight="1">
      <c r="B203" s="223"/>
      <c r="C203" s="200" t="s">
        <v>4479</v>
      </c>
      <c r="D203" s="200"/>
      <c r="E203" s="200"/>
      <c r="F203" s="221" t="s">
        <v>43</v>
      </c>
      <c r="G203" s="200"/>
      <c r="H203" s="324" t="s">
        <v>4490</v>
      </c>
      <c r="I203" s="324"/>
      <c r="J203" s="324"/>
      <c r="K203" s="244"/>
    </row>
    <row r="204" spans="2:11" customFormat="1" ht="15" customHeight="1">
      <c r="B204" s="223"/>
      <c r="C204" s="200"/>
      <c r="D204" s="200"/>
      <c r="E204" s="200"/>
      <c r="F204" s="221" t="s">
        <v>44</v>
      </c>
      <c r="G204" s="200"/>
      <c r="H204" s="324" t="s">
        <v>4491</v>
      </c>
      <c r="I204" s="324"/>
      <c r="J204" s="324"/>
      <c r="K204" s="244"/>
    </row>
    <row r="205" spans="2:11" customFormat="1" ht="15" customHeight="1">
      <c r="B205" s="223"/>
      <c r="C205" s="200"/>
      <c r="D205" s="200"/>
      <c r="E205" s="200"/>
      <c r="F205" s="221" t="s">
        <v>47</v>
      </c>
      <c r="G205" s="200"/>
      <c r="H205" s="324" t="s">
        <v>4492</v>
      </c>
      <c r="I205" s="324"/>
      <c r="J205" s="324"/>
      <c r="K205" s="244"/>
    </row>
    <row r="206" spans="2:11" customFormat="1" ht="15" customHeight="1">
      <c r="B206" s="223"/>
      <c r="C206" s="200"/>
      <c r="D206" s="200"/>
      <c r="E206" s="200"/>
      <c r="F206" s="221" t="s">
        <v>45</v>
      </c>
      <c r="G206" s="200"/>
      <c r="H206" s="324" t="s">
        <v>4493</v>
      </c>
      <c r="I206" s="324"/>
      <c r="J206" s="324"/>
      <c r="K206" s="244"/>
    </row>
    <row r="207" spans="2:11" customFormat="1" ht="15" customHeight="1">
      <c r="B207" s="223"/>
      <c r="C207" s="200"/>
      <c r="D207" s="200"/>
      <c r="E207" s="200"/>
      <c r="F207" s="221" t="s">
        <v>46</v>
      </c>
      <c r="G207" s="200"/>
      <c r="H207" s="324" t="s">
        <v>4494</v>
      </c>
      <c r="I207" s="324"/>
      <c r="J207" s="324"/>
      <c r="K207" s="244"/>
    </row>
    <row r="208" spans="2:11" customFormat="1" ht="15" customHeight="1">
      <c r="B208" s="223"/>
      <c r="C208" s="200"/>
      <c r="D208" s="200"/>
      <c r="E208" s="200"/>
      <c r="F208" s="221"/>
      <c r="G208" s="200"/>
      <c r="H208" s="200"/>
      <c r="I208" s="200"/>
      <c r="J208" s="200"/>
      <c r="K208" s="244"/>
    </row>
    <row r="209" spans="2:11" customFormat="1" ht="15" customHeight="1">
      <c r="B209" s="223"/>
      <c r="C209" s="200" t="s">
        <v>4433</v>
      </c>
      <c r="D209" s="200"/>
      <c r="E209" s="200"/>
      <c r="F209" s="221" t="s">
        <v>78</v>
      </c>
      <c r="G209" s="200"/>
      <c r="H209" s="324" t="s">
        <v>4495</v>
      </c>
      <c r="I209" s="324"/>
      <c r="J209" s="324"/>
      <c r="K209" s="244"/>
    </row>
    <row r="210" spans="2:11" customFormat="1" ht="15" customHeight="1">
      <c r="B210" s="223"/>
      <c r="C210" s="200"/>
      <c r="D210" s="200"/>
      <c r="E210" s="200"/>
      <c r="F210" s="221" t="s">
        <v>4330</v>
      </c>
      <c r="G210" s="200"/>
      <c r="H210" s="324" t="s">
        <v>4331</v>
      </c>
      <c r="I210" s="324"/>
      <c r="J210" s="324"/>
      <c r="K210" s="244"/>
    </row>
    <row r="211" spans="2:11" customFormat="1" ht="15" customHeight="1">
      <c r="B211" s="223"/>
      <c r="C211" s="200"/>
      <c r="D211" s="200"/>
      <c r="E211" s="200"/>
      <c r="F211" s="221" t="s">
        <v>4328</v>
      </c>
      <c r="G211" s="200"/>
      <c r="H211" s="324" t="s">
        <v>4496</v>
      </c>
      <c r="I211" s="324"/>
      <c r="J211" s="324"/>
      <c r="K211" s="244"/>
    </row>
    <row r="212" spans="2:11" customFormat="1" ht="15" customHeight="1">
      <c r="B212" s="268"/>
      <c r="C212" s="200"/>
      <c r="D212" s="200"/>
      <c r="E212" s="200"/>
      <c r="F212" s="221" t="s">
        <v>4332</v>
      </c>
      <c r="G212" s="257"/>
      <c r="H212" s="325" t="s">
        <v>4333</v>
      </c>
      <c r="I212" s="325"/>
      <c r="J212" s="325"/>
      <c r="K212" s="269"/>
    </row>
    <row r="213" spans="2:11" customFormat="1" ht="15" customHeight="1">
      <c r="B213" s="268"/>
      <c r="C213" s="200"/>
      <c r="D213" s="200"/>
      <c r="E213" s="200"/>
      <c r="F213" s="221" t="s">
        <v>4334</v>
      </c>
      <c r="G213" s="257"/>
      <c r="H213" s="325" t="s">
        <v>4497</v>
      </c>
      <c r="I213" s="325"/>
      <c r="J213" s="325"/>
      <c r="K213" s="269"/>
    </row>
    <row r="214" spans="2:11" customFormat="1" ht="15" customHeight="1">
      <c r="B214" s="268"/>
      <c r="C214" s="200"/>
      <c r="D214" s="200"/>
      <c r="E214" s="200"/>
      <c r="F214" s="221"/>
      <c r="G214" s="257"/>
      <c r="H214" s="248"/>
      <c r="I214" s="248"/>
      <c r="J214" s="248"/>
      <c r="K214" s="269"/>
    </row>
    <row r="215" spans="2:11" customFormat="1" ht="15" customHeight="1">
      <c r="B215" s="268"/>
      <c r="C215" s="200" t="s">
        <v>4457</v>
      </c>
      <c r="D215" s="200"/>
      <c r="E215" s="200"/>
      <c r="F215" s="221">
        <v>1</v>
      </c>
      <c r="G215" s="257"/>
      <c r="H215" s="325" t="s">
        <v>4498</v>
      </c>
      <c r="I215" s="325"/>
      <c r="J215" s="325"/>
      <c r="K215" s="269"/>
    </row>
    <row r="216" spans="2:11" customFormat="1" ht="15" customHeight="1">
      <c r="B216" s="268"/>
      <c r="C216" s="200"/>
      <c r="D216" s="200"/>
      <c r="E216" s="200"/>
      <c r="F216" s="221">
        <v>2</v>
      </c>
      <c r="G216" s="257"/>
      <c r="H216" s="325" t="s">
        <v>4499</v>
      </c>
      <c r="I216" s="325"/>
      <c r="J216" s="325"/>
      <c r="K216" s="269"/>
    </row>
    <row r="217" spans="2:11" customFormat="1" ht="15" customHeight="1">
      <c r="B217" s="268"/>
      <c r="C217" s="200"/>
      <c r="D217" s="200"/>
      <c r="E217" s="200"/>
      <c r="F217" s="221">
        <v>3</v>
      </c>
      <c r="G217" s="257"/>
      <c r="H217" s="325" t="s">
        <v>4500</v>
      </c>
      <c r="I217" s="325"/>
      <c r="J217" s="325"/>
      <c r="K217" s="269"/>
    </row>
    <row r="218" spans="2:11" customFormat="1" ht="15" customHeight="1">
      <c r="B218" s="268"/>
      <c r="C218" s="200"/>
      <c r="D218" s="200"/>
      <c r="E218" s="200"/>
      <c r="F218" s="221">
        <v>4</v>
      </c>
      <c r="G218" s="257"/>
      <c r="H218" s="325" t="s">
        <v>4501</v>
      </c>
      <c r="I218" s="325"/>
      <c r="J218" s="325"/>
      <c r="K218" s="269"/>
    </row>
    <row r="219" spans="2:11" customFormat="1" ht="12.75" customHeight="1">
      <c r="B219" s="270"/>
      <c r="C219" s="271"/>
      <c r="D219" s="271"/>
      <c r="E219" s="271"/>
      <c r="F219" s="271"/>
      <c r="G219" s="271"/>
      <c r="H219" s="271"/>
      <c r="I219" s="271"/>
      <c r="J219" s="271"/>
      <c r="K219" s="272"/>
    </row>
  </sheetData>
  <sheetProtection formatCells="0" formatColumns="0" formatRows="0" insertColumns="0" insertRows="0" insertHyperlinks="0" deleteColumns="0" deleteRows="0" sort="0" autoFilter="0" pivotTables="0"/>
  <mergeCells count="77">
    <mergeCell ref="H217:J217"/>
    <mergeCell ref="H218:J218"/>
    <mergeCell ref="H216:J216"/>
    <mergeCell ref="H213:J213"/>
    <mergeCell ref="H212:J212"/>
    <mergeCell ref="H206:J206"/>
    <mergeCell ref="H207:J207"/>
    <mergeCell ref="H209:J209"/>
    <mergeCell ref="H211:J211"/>
    <mergeCell ref="H215:J215"/>
    <mergeCell ref="H210:J210"/>
    <mergeCell ref="C200:J200"/>
    <mergeCell ref="H201:J201"/>
    <mergeCell ref="H203:J203"/>
    <mergeCell ref="H204:J204"/>
    <mergeCell ref="H205:J205"/>
    <mergeCell ref="C75:J75"/>
    <mergeCell ref="C102:J102"/>
    <mergeCell ref="C122:J122"/>
    <mergeCell ref="C147:J147"/>
    <mergeCell ref="C165:J165"/>
    <mergeCell ref="D66:J66"/>
    <mergeCell ref="D67:J67"/>
    <mergeCell ref="D68:J68"/>
    <mergeCell ref="D69:J69"/>
    <mergeCell ref="D70:J70"/>
    <mergeCell ref="D60:J60"/>
    <mergeCell ref="D61:J61"/>
    <mergeCell ref="D62:J62"/>
    <mergeCell ref="D63:J63"/>
    <mergeCell ref="D65:J65"/>
    <mergeCell ref="C54:J54"/>
    <mergeCell ref="C55:J55"/>
    <mergeCell ref="C57:J57"/>
    <mergeCell ref="D58:J58"/>
    <mergeCell ref="D59:J59"/>
    <mergeCell ref="F23:J23"/>
    <mergeCell ref="C25:J25"/>
    <mergeCell ref="C26:J26"/>
    <mergeCell ref="D27:J27"/>
    <mergeCell ref="D28:J28"/>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D47:J47"/>
    <mergeCell ref="E48:J48"/>
    <mergeCell ref="E49:J49"/>
    <mergeCell ref="E50:J50"/>
    <mergeCell ref="D51:J51"/>
    <mergeCell ref="G41:J41"/>
    <mergeCell ref="G42:J42"/>
    <mergeCell ref="G43:J43"/>
    <mergeCell ref="G44:J44"/>
    <mergeCell ref="G45:J45"/>
    <mergeCell ref="G36:J36"/>
    <mergeCell ref="G37:J37"/>
    <mergeCell ref="G38:J38"/>
    <mergeCell ref="G39:J39"/>
    <mergeCell ref="G40:J40"/>
    <mergeCell ref="D30:J30"/>
    <mergeCell ref="D31:J31"/>
    <mergeCell ref="D33:J33"/>
    <mergeCell ref="D34:J34"/>
    <mergeCell ref="D35:J35"/>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17</vt:i4>
      </vt:variant>
    </vt:vector>
  </HeadingPairs>
  <TitlesOfParts>
    <vt:vector size="26" baseType="lpstr">
      <vt:lpstr>Rekapitulace stavby</vt:lpstr>
      <vt:lpstr>D.01 - Architektonicko - ...</vt:lpstr>
      <vt:lpstr>D.04 - Zdravotně technick...</vt:lpstr>
      <vt:lpstr>D.06a - Vytápění, chlazení</vt:lpstr>
      <vt:lpstr>D.06b - Vzduchotechnika</vt:lpstr>
      <vt:lpstr>D.07 - Elektroinstalace -...</vt:lpstr>
      <vt:lpstr>D.08 - Elektroinstalace -...</vt:lpstr>
      <vt:lpstr>D.09 - Měření a regulace</vt:lpstr>
      <vt:lpstr>Pokyny pro vyplnění</vt:lpstr>
      <vt:lpstr>'D.01 - Architektonicko - ...'!Názvy_tisku</vt:lpstr>
      <vt:lpstr>'D.04 - Zdravotně technick...'!Názvy_tisku</vt:lpstr>
      <vt:lpstr>'D.06a - Vytápění, chlazení'!Názvy_tisku</vt:lpstr>
      <vt:lpstr>'D.06b - Vzduchotechnika'!Názvy_tisku</vt:lpstr>
      <vt:lpstr>'D.07 - Elektroinstalace -...'!Názvy_tisku</vt:lpstr>
      <vt:lpstr>'D.08 - Elektroinstalace -...'!Názvy_tisku</vt:lpstr>
      <vt:lpstr>'D.09 - Měření a regulace'!Názvy_tisku</vt:lpstr>
      <vt:lpstr>'Rekapitulace stavby'!Názvy_tisku</vt:lpstr>
      <vt:lpstr>'D.01 - Architektonicko - ...'!Oblast_tisku</vt:lpstr>
      <vt:lpstr>'D.04 - Zdravotně technick...'!Oblast_tisku</vt:lpstr>
      <vt:lpstr>'D.06a - Vytápění, chlazení'!Oblast_tisku</vt:lpstr>
      <vt:lpstr>'D.06b - Vzduchotechnika'!Oblast_tisku</vt:lpstr>
      <vt:lpstr>'D.07 - Elektroinstalace -...'!Oblast_tisku</vt:lpstr>
      <vt:lpstr>'D.08 - Elektroinstalace -...'!Oblast_tisku</vt:lpstr>
      <vt:lpstr>'D.09 - Měření a regulace'!Oblast_tisku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Soňa Koubová</dc:creator>
  <cp:lastModifiedBy>Soňa Koubová (APRIS s.r.o.)</cp:lastModifiedBy>
  <dcterms:created xsi:type="dcterms:W3CDTF">2024-07-09T08:39:08Z</dcterms:created>
  <dcterms:modified xsi:type="dcterms:W3CDTF">2024-07-09T08:42:15Z</dcterms:modified>
</cp:coreProperties>
</file>